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ЗВІТ'!$A$1:$U$116</definedName>
    <definedName name="_xlnm.Print_Area" localSheetId="0">'Для розрахунку'!$A$1:$U$116</definedName>
  </definedNames>
  <calcPr fullCalcOnLoad="1"/>
</workbook>
</file>

<file path=xl/sharedStrings.xml><?xml version="1.0" encoding="utf-8"?>
<sst xmlns="http://schemas.openxmlformats.org/spreadsheetml/2006/main" count="305" uniqueCount="112">
  <si>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</si>
  <si>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</si>
  <si>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</si>
  <si>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</si>
  <si>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</si>
  <si>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</si>
  <si>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</si>
  <si>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</si>
  <si>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</si>
  <si>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</si>
  <si>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</si>
  <si>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</si>
  <si>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</si>
  <si>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</si>
  <si>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</si>
  <si>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</si>
  <si>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</si>
  <si>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</si>
  <si>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</si>
  <si>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</si>
  <si>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</si>
  <si>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</si>
  <si>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</si>
  <si>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</si>
  <si>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</si>
  <si>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Звіт про фінансові результати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</si>
  <si>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</si>
  <si>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</si>
  <si>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</si>
  <si>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</si>
  <si>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</si>
  <si>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</si>
  <si>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</si>
  <si>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</si>
  <si>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</si>
  <si>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</si>
  <si>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</si>
  <si>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</si>
  <si>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</si>
  <si>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</si>
  <si>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</si>
  <si>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</si>
  <si>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</si>
  <si>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</si>
  <si>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</si>
  <si>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</si>
  <si>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</si>
  <si>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</si>
  <si>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</si>
  <si>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</si>
  <si>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</si>
  <si>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</si>
  <si>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</si>
  <si>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</si>
  <si>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</si>
  <si>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</si>
  <si>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</si>
  <si>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</si>
  <si>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</si>
  <si>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</si>
  <si>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</si>
  <si>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</si>
  <si>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</si>
  <si>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</si>
  <si>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</si>
  <si>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</si>
  <si>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</si>
  <si>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</si>
  <si>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</si>
  <si>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</si>
  <si>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</si>
  <si>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</si>
  <si>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</si>
  <si>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</si>
  <si>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</si>
  <si>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</si>
  <si>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</si>
  <si>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</si>
  <si>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</si>
  <si>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</si>
  <si>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</si>
  <si>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</si>
  <si>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</si>
  <si>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</si>
  <si>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</si>
  <si>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</si>
  <si>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</si>
  <si>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</si>
  <si>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</si>
  <si>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</si>
  <si>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</si>
  <si>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</si>
  <si>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</si>
  <si>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</si>
  <si>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r>
      <t>Інші доходи</t>
    </r>
    <r>
      <rPr>
        <vertAlign val="superscript"/>
        <sz val="10"/>
        <rFont val="Times New Roman"/>
        <family val="1"/>
      </rPr>
      <t>1</t>
    </r>
  </si>
  <si>
    <r>
      <t xml:space="preserve">____________
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З рядка 130 графа 3 Дохід, пов'язаний з благодійною допомогою (131) _____________</t>
    </r>
  </si>
  <si>
    <t>9</t>
  </si>
  <si>
    <t>ТДВ"СК"Індіго"</t>
  </si>
  <si>
    <t>м.Київ, Печерський р-н</t>
  </si>
  <si>
    <t>Товариство з додатковою відповідальністю</t>
  </si>
  <si>
    <t>2013</t>
  </si>
  <si>
    <t>33831166</t>
  </si>
  <si>
    <t>8038200000</t>
  </si>
  <si>
    <t>07794</t>
  </si>
  <si>
    <t>250</t>
  </si>
  <si>
    <t>рік</t>
  </si>
  <si>
    <t>12</t>
  </si>
  <si>
    <t>65.12</t>
  </si>
  <si>
    <t>V</t>
  </si>
  <si>
    <t>Інші види страхування,крім страхування життя</t>
  </si>
  <si>
    <t>Радіонова Тетяна Олександрівна</t>
  </si>
  <si>
    <t>Киченок Людмила Петрівна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</si>
</sst>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</numFmts>
  <fonts count="48">
    <font>
      <sz val="10"/>
      <name val="Times New Roman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3" fontId="0" fillId="33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3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left"/>
      <protection hidden="1"/>
    </xf>
    <xf numFmtId="0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/>
    </xf>
    <xf numFmtId="3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7" fillId="34" borderId="0" xfId="52" applyFont="1" applyFill="1" applyAlignment="1">
      <alignment horizontal="justify" vertical="center"/>
      <protection/>
    </xf>
    <xf numFmtId="0" fontId="8" fillId="34" borderId="0" xfId="52" applyFont="1" applyFill="1" applyAlignment="1" quotePrefix="1">
      <alignment horizontal="justify" vertical="center"/>
      <protection/>
    </xf>
    <xf numFmtId="0" fontId="5" fillId="34" borderId="0" xfId="52" applyFont="1" applyFill="1" applyAlignment="1" quotePrefix="1">
      <alignment horizontal="justify"/>
      <protection/>
    </xf>
    <xf numFmtId="49" fontId="0" fillId="0" borderId="0" xfId="0" applyNumberFormat="1" applyFont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3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/>
    </xf>
    <xf numFmtId="49" fontId="3" fillId="0" borderId="0" xfId="0" applyNumberFormat="1" applyFont="1" applyAlignment="1">
      <alignment horizontal="left" indent="3"/>
    </xf>
    <xf numFmtId="49" fontId="0" fillId="0" borderId="11" xfId="0" applyNumberFormat="1" applyFont="1" applyBorder="1" applyAlignment="1">
      <alignment horizontal="center"/>
    </xf>
    <xf numFmtId="177" fontId="0" fillId="0" borderId="2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 applyProtection="1">
      <alignment horizontal="left"/>
      <protection hidden="1"/>
    </xf>
    <xf numFmtId="177" fontId="0" fillId="0" borderId="2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 indent="2"/>
    </xf>
    <xf numFmtId="49" fontId="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 quotePrefix="1">
      <alignment horizontal="center"/>
      <protection hidden="1"/>
    </xf>
    <xf numFmtId="3" fontId="0" fillId="0" borderId="10" xfId="0" applyNumberFormat="1" applyFont="1" applyFill="1" applyBorder="1" applyAlignment="1" applyProtection="1">
      <alignment horizontal="center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9" fillId="34" borderId="0" xfId="0" applyNumberFormat="1" applyFont="1" applyFill="1" applyAlignment="1">
      <alignment horizontal="justify" vertical="center" wrapText="1"/>
    </xf>
    <xf numFmtId="49" fontId="10" fillId="34" borderId="0" xfId="0" applyNumberFormat="1" applyFont="1" applyFill="1" applyAlignment="1">
      <alignment horizontal="justify" vertical="center" wrapText="1"/>
    </xf>
    <xf numFmtId="0" fontId="5" fillId="34" borderId="0" xfId="52" applyFont="1" applyFill="1" applyAlignment="1" quotePrefix="1">
      <alignment horizontal="justify" wrapText="1"/>
      <protection/>
    </xf>
    <xf numFmtId="49" fontId="3" fillId="0" borderId="0" xfId="0" applyNumberFormat="1" applyFont="1" applyFill="1" applyAlignment="1">
      <alignment horizontal="left" indent="3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 quotePrefix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34" borderId="0" xfId="52" applyFont="1" applyFill="1" applyAlignment="1" quotePrefix="1">
      <alignment horizontal="left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 quotePrefix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horizontal="left" vertical="center"/>
    </xf>
    <xf numFmtId="49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113</xdr:row>
      <xdr:rowOff>19050</xdr:rowOff>
    </xdr:from>
    <xdr:to>
      <xdr:col>14</xdr:col>
      <xdr:colOff>638175</xdr:colOff>
      <xdr:row>115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57150" y="2039302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showGridLines="0" showZeros="0" tabSelected="1" zoomScalePageLayoutView="0" workbookViewId="0" topLeftCell="A1">
      <selection activeCell="L80" sqref="L80:S80"/>
    </sheetView>
  </sheetViews>
  <sheetFormatPr defaultColWidth="9.33203125" defaultRowHeight="12.75"/>
  <cols>
    <col min="1" max="5" width="5.33203125" style="6" customWidth="1"/>
    <col min="6" max="12" width="5.83203125" style="6" customWidth="1"/>
    <col min="13" max="13" width="7" style="6" customWidth="1"/>
    <col min="14" max="14" width="1.83203125" style="98" customWidth="1"/>
    <col min="15" max="15" width="15.66015625" style="112" customWidth="1"/>
    <col min="16" max="16" width="1.83203125" style="107" customWidth="1"/>
    <col min="17" max="17" width="1.83203125" style="103" customWidth="1"/>
    <col min="18" max="18" width="4" style="112" customWidth="1"/>
    <col min="19" max="19" width="5.16015625" style="6" customWidth="1"/>
    <col min="20" max="20" width="4" style="6" customWidth="1"/>
    <col min="21" max="21" width="1.83203125" style="107" customWidth="1"/>
    <col min="22" max="22" width="7.33203125" style="6" customWidth="1"/>
    <col min="23" max="26" width="11" style="6" customWidth="1"/>
    <col min="27" max="16384" width="9.33203125" style="6" customWidth="1"/>
  </cols>
  <sheetData>
    <row r="1" spans="11:26" s="2" customFormat="1" ht="29.25" customHeight="1">
      <c r="K1" s="175" t="s">
        <v>81</v>
      </c>
      <c r="L1" s="175"/>
      <c r="M1" s="175"/>
      <c r="N1" s="175"/>
      <c r="O1" s="175"/>
      <c r="P1" s="175"/>
      <c r="Q1" s="175"/>
      <c r="R1" s="175"/>
      <c r="S1" s="175"/>
      <c r="T1" s="175"/>
      <c r="U1" s="175"/>
      <c r="W1" s="150" t="s">
        <v>85</v>
      </c>
      <c r="X1" s="150"/>
      <c r="Y1" s="150"/>
      <c r="Z1" s="150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5"/>
      <c r="O2" s="4"/>
      <c r="P2" s="26"/>
      <c r="Q2" s="173" t="s">
        <v>13</v>
      </c>
      <c r="R2" s="173"/>
      <c r="S2" s="173"/>
      <c r="T2" s="173"/>
      <c r="U2" s="173"/>
      <c r="W2" s="150"/>
      <c r="X2" s="150"/>
      <c r="Y2" s="150"/>
      <c r="Z2" s="150"/>
    </row>
    <row r="3" spans="1:26" s="5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7" t="s">
        <v>22</v>
      </c>
      <c r="P3" s="14"/>
      <c r="Q3" s="137" t="s">
        <v>100</v>
      </c>
      <c r="R3" s="137"/>
      <c r="S3" s="7" t="s">
        <v>23</v>
      </c>
      <c r="T3" s="177" t="s">
        <v>23</v>
      </c>
      <c r="U3" s="178"/>
      <c r="W3" s="150"/>
      <c r="X3" s="150"/>
      <c r="Y3" s="150"/>
      <c r="Z3" s="150"/>
    </row>
    <row r="4" spans="1:26" s="5" customFormat="1" ht="21.75" customHeight="1">
      <c r="A4" s="147" t="s">
        <v>0</v>
      </c>
      <c r="B4" s="147"/>
      <c r="C4" s="147"/>
      <c r="D4" s="153" t="s">
        <v>97</v>
      </c>
      <c r="E4" s="153"/>
      <c r="F4" s="153"/>
      <c r="G4" s="153"/>
      <c r="H4" s="153"/>
      <c r="I4" s="153"/>
      <c r="J4" s="153"/>
      <c r="K4" s="153"/>
      <c r="L4" s="153"/>
      <c r="M4" s="153"/>
      <c r="N4" s="96"/>
      <c r="O4" s="26" t="s">
        <v>1</v>
      </c>
      <c r="P4" s="105"/>
      <c r="Q4" s="137" t="s">
        <v>101</v>
      </c>
      <c r="R4" s="137"/>
      <c r="S4" s="137"/>
      <c r="T4" s="137"/>
      <c r="U4" s="137"/>
      <c r="W4" s="150"/>
      <c r="X4" s="150"/>
      <c r="Y4" s="150"/>
      <c r="Z4" s="150"/>
    </row>
    <row r="5" spans="1:26" s="5" customFormat="1" ht="21.75" customHeight="1">
      <c r="A5" s="147" t="s">
        <v>2</v>
      </c>
      <c r="B5" s="147"/>
      <c r="C5" s="153" t="s">
        <v>98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96"/>
      <c r="O5" s="26" t="s">
        <v>3</v>
      </c>
      <c r="P5" s="105"/>
      <c r="Q5" s="137" t="s">
        <v>102</v>
      </c>
      <c r="R5" s="137"/>
      <c r="S5" s="137"/>
      <c r="T5" s="137"/>
      <c r="U5" s="137"/>
      <c r="W5" s="148" t="s">
        <v>82</v>
      </c>
      <c r="X5" s="148"/>
      <c r="Y5" s="148"/>
      <c r="Z5" s="148"/>
    </row>
    <row r="6" spans="1:26" s="5" customFormat="1" ht="21.75" customHeight="1">
      <c r="A6" s="147" t="s">
        <v>4</v>
      </c>
      <c r="B6" s="147"/>
      <c r="C6" s="147"/>
      <c r="D6" s="147"/>
      <c r="E6" s="147"/>
      <c r="F6" s="147"/>
      <c r="G6" s="154"/>
      <c r="H6" s="154"/>
      <c r="I6" s="154"/>
      <c r="J6" s="154"/>
      <c r="K6" s="154"/>
      <c r="L6" s="154"/>
      <c r="M6" s="154"/>
      <c r="N6" s="96"/>
      <c r="O6" s="26" t="s">
        <v>5</v>
      </c>
      <c r="P6" s="105"/>
      <c r="Q6" s="137" t="s">
        <v>103</v>
      </c>
      <c r="R6" s="137"/>
      <c r="S6" s="137"/>
      <c r="T6" s="137"/>
      <c r="U6" s="137"/>
      <c r="W6" s="148"/>
      <c r="X6" s="148"/>
      <c r="Y6" s="148"/>
      <c r="Z6" s="148"/>
    </row>
    <row r="7" spans="1:26" s="5" customFormat="1" ht="26.25" customHeight="1">
      <c r="A7" s="189" t="s">
        <v>89</v>
      </c>
      <c r="B7" s="189"/>
      <c r="C7" s="189"/>
      <c r="D7" s="189"/>
      <c r="E7" s="189"/>
      <c r="F7" s="153" t="s">
        <v>99</v>
      </c>
      <c r="G7" s="153"/>
      <c r="H7" s="153"/>
      <c r="I7" s="153"/>
      <c r="J7" s="153"/>
      <c r="K7" s="153"/>
      <c r="L7" s="153"/>
      <c r="M7" s="153"/>
      <c r="N7" s="96"/>
      <c r="O7" s="26" t="s">
        <v>90</v>
      </c>
      <c r="P7" s="105"/>
      <c r="Q7" s="137" t="s">
        <v>104</v>
      </c>
      <c r="R7" s="137"/>
      <c r="S7" s="137"/>
      <c r="T7" s="137"/>
      <c r="U7" s="137"/>
      <c r="W7" s="148"/>
      <c r="X7" s="148"/>
      <c r="Y7" s="148"/>
      <c r="Z7" s="148"/>
    </row>
    <row r="8" spans="1:26" s="5" customFormat="1" ht="21.75" customHeight="1">
      <c r="A8" s="151" t="s">
        <v>6</v>
      </c>
      <c r="B8" s="151"/>
      <c r="C8" s="151"/>
      <c r="D8" s="151"/>
      <c r="E8" s="151"/>
      <c r="F8" s="152" t="s">
        <v>109</v>
      </c>
      <c r="G8" s="152"/>
      <c r="H8" s="152"/>
      <c r="I8" s="152"/>
      <c r="J8" s="152"/>
      <c r="K8" s="152"/>
      <c r="L8" s="152"/>
      <c r="M8" s="152"/>
      <c r="N8" s="97"/>
      <c r="O8" s="26" t="s">
        <v>7</v>
      </c>
      <c r="P8" s="106"/>
      <c r="Q8" s="137" t="s">
        <v>107</v>
      </c>
      <c r="R8" s="137"/>
      <c r="S8" s="137"/>
      <c r="T8" s="137"/>
      <c r="U8" s="137"/>
      <c r="W8" s="148"/>
      <c r="X8" s="148"/>
      <c r="Y8" s="148"/>
      <c r="Z8" s="148"/>
    </row>
    <row r="9" spans="1:26" s="41" customFormat="1" ht="14.25" customHeight="1">
      <c r="A9" s="131" t="s">
        <v>91</v>
      </c>
      <c r="B9" s="131"/>
      <c r="C9" s="131"/>
      <c r="D9" s="131"/>
      <c r="E9" s="131"/>
      <c r="F9" s="132"/>
      <c r="G9" s="133"/>
      <c r="H9" s="133"/>
      <c r="I9" s="133"/>
      <c r="J9" s="133"/>
      <c r="K9" s="133"/>
      <c r="L9" s="133"/>
      <c r="M9" s="133"/>
      <c r="N9" s="134"/>
      <c r="O9" s="135"/>
      <c r="P9" s="136"/>
      <c r="Q9" s="137"/>
      <c r="R9" s="137"/>
      <c r="S9" s="137"/>
      <c r="T9" s="137"/>
      <c r="U9" s="137"/>
      <c r="V9" s="69"/>
      <c r="W9" s="149" t="s">
        <v>83</v>
      </c>
      <c r="X9" s="149"/>
      <c r="Y9" s="149"/>
      <c r="Z9" s="149"/>
    </row>
    <row r="10" spans="1:26" s="41" customFormat="1" ht="14.25" customHeight="1">
      <c r="A10" s="131" t="s">
        <v>92</v>
      </c>
      <c r="B10" s="131"/>
      <c r="C10" s="131"/>
      <c r="D10" s="131"/>
      <c r="E10" s="131"/>
      <c r="F10" s="132"/>
      <c r="G10" s="133"/>
      <c r="H10" s="133"/>
      <c r="I10" s="133"/>
      <c r="J10" s="133"/>
      <c r="K10" s="133"/>
      <c r="L10" s="133"/>
      <c r="M10" s="133"/>
      <c r="N10" s="134"/>
      <c r="O10" s="135"/>
      <c r="P10" s="136"/>
      <c r="Q10" s="137"/>
      <c r="R10" s="137"/>
      <c r="S10" s="137"/>
      <c r="T10" s="137"/>
      <c r="U10" s="137"/>
      <c r="V10" s="69"/>
      <c r="W10" s="149"/>
      <c r="X10" s="149"/>
      <c r="Y10" s="149"/>
      <c r="Z10" s="149"/>
    </row>
    <row r="11" spans="1:26" s="41" customFormat="1" ht="14.25" customHeight="1">
      <c r="A11" s="131" t="s">
        <v>93</v>
      </c>
      <c r="B11" s="131"/>
      <c r="C11" s="131"/>
      <c r="D11" s="131"/>
      <c r="E11" s="131"/>
      <c r="F11" s="132"/>
      <c r="G11" s="133"/>
      <c r="H11" s="133"/>
      <c r="I11" s="133"/>
      <c r="J11" s="133"/>
      <c r="K11" s="133"/>
      <c r="L11" s="133"/>
      <c r="M11" s="133"/>
      <c r="N11" s="134"/>
      <c r="O11" s="135"/>
      <c r="P11" s="136"/>
      <c r="Q11" s="137" t="s">
        <v>108</v>
      </c>
      <c r="R11" s="137"/>
      <c r="S11" s="137"/>
      <c r="T11" s="137"/>
      <c r="U11" s="137"/>
      <c r="V11" s="69"/>
      <c r="W11" s="6"/>
      <c r="X11" s="6"/>
      <c r="Y11" s="6"/>
      <c r="Z11" s="6"/>
    </row>
    <row r="12" spans="1:26" s="5" customFormat="1" ht="21.75" customHeight="1">
      <c r="A12" s="147" t="s">
        <v>8</v>
      </c>
      <c r="B12" s="147"/>
      <c r="C12" s="147"/>
      <c r="D12" s="147"/>
      <c r="E12" s="147"/>
      <c r="F12" s="191"/>
      <c r="G12" s="191"/>
      <c r="H12" s="191"/>
      <c r="I12" s="191"/>
      <c r="J12" s="191"/>
      <c r="K12" s="191"/>
      <c r="L12" s="191"/>
      <c r="M12" s="191"/>
      <c r="N12" s="96"/>
      <c r="O12" s="14"/>
      <c r="P12" s="26"/>
      <c r="Q12" s="137"/>
      <c r="R12" s="137"/>
      <c r="S12" s="137"/>
      <c r="T12" s="137"/>
      <c r="U12" s="137"/>
      <c r="W12" s="6"/>
      <c r="X12" s="6"/>
      <c r="Y12" s="6"/>
      <c r="Z12" s="6"/>
    </row>
    <row r="13" ht="9" customHeight="1"/>
    <row r="14" spans="1:21" ht="17.25" customHeight="1">
      <c r="A14" s="176" t="s">
        <v>25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</row>
    <row r="15" spans="1:26" ht="17.25" customHeight="1">
      <c r="A15" s="19"/>
      <c r="B15" s="19"/>
      <c r="C15" s="19"/>
      <c r="D15" s="19"/>
      <c r="F15" s="15" t="s">
        <v>86</v>
      </c>
      <c r="G15" s="190" t="s">
        <v>105</v>
      </c>
      <c r="H15" s="190"/>
      <c r="I15" s="190"/>
      <c r="J15" s="190"/>
      <c r="K15" s="190"/>
      <c r="L15" s="16" t="s">
        <v>77</v>
      </c>
      <c r="M15" s="17" t="s">
        <v>106</v>
      </c>
      <c r="N15" s="99"/>
      <c r="O15" s="18" t="s">
        <v>78</v>
      </c>
      <c r="P15" s="20"/>
      <c r="R15" s="19"/>
      <c r="S15" s="19"/>
      <c r="T15" s="19"/>
      <c r="W15" s="1"/>
      <c r="X15" s="1"/>
      <c r="Y15" s="1"/>
      <c r="Z15" s="1"/>
    </row>
    <row r="16" spans="23:26" ht="9" customHeight="1">
      <c r="W16" s="10"/>
      <c r="X16" s="10"/>
      <c r="Y16" s="10"/>
      <c r="Z16" s="10"/>
    </row>
    <row r="17" spans="9:26" ht="12.75" customHeight="1">
      <c r="I17" s="192" t="s">
        <v>26</v>
      </c>
      <c r="J17" s="192"/>
      <c r="K17" s="192"/>
      <c r="L17" s="192"/>
      <c r="O17" s="114" t="s">
        <v>9</v>
      </c>
      <c r="Q17" s="174" t="s">
        <v>24</v>
      </c>
      <c r="R17" s="174"/>
      <c r="S17" s="174"/>
      <c r="T17" s="174"/>
      <c r="U17" s="174"/>
      <c r="W17" s="10"/>
      <c r="X17" s="10"/>
      <c r="Y17" s="10"/>
      <c r="Z17" s="10"/>
    </row>
    <row r="18" spans="1:26" s="1" customFormat="1" ht="19.5" customHeight="1">
      <c r="A18" s="162" t="s">
        <v>27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W18" s="10"/>
      <c r="X18" s="10"/>
      <c r="Y18" s="10"/>
      <c r="Z18" s="10"/>
    </row>
    <row r="19" spans="1:21" s="10" customFormat="1" ht="25.5" customHeight="1">
      <c r="A19" s="167" t="s">
        <v>28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8" t="s">
        <v>10</v>
      </c>
      <c r="N19" s="146" t="s">
        <v>70</v>
      </c>
      <c r="O19" s="146"/>
      <c r="P19" s="146"/>
      <c r="Q19" s="146" t="s">
        <v>71</v>
      </c>
      <c r="R19" s="146"/>
      <c r="S19" s="146"/>
      <c r="T19" s="146"/>
      <c r="U19" s="146"/>
    </row>
    <row r="20" spans="1:21" s="10" customFormat="1" ht="12.75">
      <c r="A20" s="167">
        <v>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21">
        <v>2</v>
      </c>
      <c r="N20" s="146">
        <v>3</v>
      </c>
      <c r="O20" s="146"/>
      <c r="P20" s="146"/>
      <c r="Q20" s="146">
        <v>4</v>
      </c>
      <c r="R20" s="146"/>
      <c r="S20" s="146"/>
      <c r="T20" s="146"/>
      <c r="U20" s="146"/>
    </row>
    <row r="21" spans="1:21" s="10" customFormat="1" ht="12.75">
      <c r="A21" s="140" t="s">
        <v>29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22" t="s">
        <v>14</v>
      </c>
      <c r="N21" s="142">
        <v>55539</v>
      </c>
      <c r="O21" s="142"/>
      <c r="P21" s="142"/>
      <c r="Q21" s="144">
        <v>37199</v>
      </c>
      <c r="R21" s="145"/>
      <c r="S21" s="145"/>
      <c r="T21" s="145"/>
      <c r="U21" s="145"/>
    </row>
    <row r="22" spans="1:21" s="10" customFormat="1" ht="12.75">
      <c r="A22" s="140" t="s">
        <v>30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22" t="s">
        <v>72</v>
      </c>
      <c r="N22" s="28" t="s">
        <v>79</v>
      </c>
      <c r="O22" s="29"/>
      <c r="P22" s="30" t="s">
        <v>80</v>
      </c>
      <c r="Q22" s="35" t="s">
        <v>79</v>
      </c>
      <c r="R22" s="143"/>
      <c r="S22" s="143"/>
      <c r="T22" s="143"/>
      <c r="U22" s="36" t="s">
        <v>80</v>
      </c>
    </row>
    <row r="23" spans="1:21" s="10" customFormat="1" ht="12.75">
      <c r="A23" s="140" t="s">
        <v>31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22" t="s">
        <v>15</v>
      </c>
      <c r="N23" s="28" t="s">
        <v>79</v>
      </c>
      <c r="O23" s="29">
        <v>0</v>
      </c>
      <c r="P23" s="30" t="s">
        <v>80</v>
      </c>
      <c r="Q23" s="35" t="s">
        <v>79</v>
      </c>
      <c r="R23" s="143"/>
      <c r="S23" s="143"/>
      <c r="T23" s="143"/>
      <c r="U23" s="36" t="s">
        <v>80</v>
      </c>
    </row>
    <row r="24" spans="1:21" s="10" customFormat="1" ht="12.7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22" t="s">
        <v>73</v>
      </c>
      <c r="N24" s="28" t="s">
        <v>79</v>
      </c>
      <c r="O24" s="29"/>
      <c r="P24" s="30" t="s">
        <v>80</v>
      </c>
      <c r="Q24" s="35" t="s">
        <v>79</v>
      </c>
      <c r="R24" s="143"/>
      <c r="S24" s="143"/>
      <c r="T24" s="143"/>
      <c r="U24" s="36" t="s">
        <v>80</v>
      </c>
    </row>
    <row r="25" spans="1:21" s="10" customFormat="1" ht="12.75">
      <c r="A25" s="140" t="s">
        <v>32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22" t="s">
        <v>16</v>
      </c>
      <c r="N25" s="28" t="s">
        <v>79</v>
      </c>
      <c r="O25" s="29"/>
      <c r="P25" s="30" t="s">
        <v>80</v>
      </c>
      <c r="Q25" s="35" t="s">
        <v>79</v>
      </c>
      <c r="R25" s="143"/>
      <c r="S25" s="143"/>
      <c r="T25" s="143"/>
      <c r="U25" s="36" t="s">
        <v>80</v>
      </c>
    </row>
    <row r="26" spans="1:21" s="10" customFormat="1" ht="12.75">
      <c r="A26" s="140" t="s">
        <v>33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22" t="s">
        <v>74</v>
      </c>
      <c r="N26" s="141">
        <f>N21-O22-O23-O24-O25</f>
        <v>55539</v>
      </c>
      <c r="O26" s="141"/>
      <c r="P26" s="141"/>
      <c r="Q26" s="141">
        <f>Q21-R22-R23-R24-R25</f>
        <v>37199</v>
      </c>
      <c r="R26" s="141"/>
      <c r="S26" s="141"/>
      <c r="T26" s="141"/>
      <c r="U26" s="141"/>
    </row>
    <row r="27" spans="1:21" s="10" customFormat="1" ht="12.75">
      <c r="A27" s="140" t="s">
        <v>34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22" t="s">
        <v>17</v>
      </c>
      <c r="N27" s="28" t="s">
        <v>79</v>
      </c>
      <c r="O27" s="29">
        <v>24543</v>
      </c>
      <c r="P27" s="30" t="s">
        <v>80</v>
      </c>
      <c r="Q27" s="35" t="s">
        <v>79</v>
      </c>
      <c r="R27" s="143">
        <v>22738</v>
      </c>
      <c r="S27" s="143"/>
      <c r="T27" s="143"/>
      <c r="U27" s="36" t="s">
        <v>80</v>
      </c>
    </row>
    <row r="28" spans="1:21" s="10" customFormat="1" ht="12.75">
      <c r="A28" s="158" t="s">
        <v>35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2"/>
      <c r="N28" s="155"/>
      <c r="O28" s="155"/>
      <c r="P28" s="155"/>
      <c r="Q28" s="145"/>
      <c r="R28" s="145"/>
      <c r="S28" s="145"/>
      <c r="T28" s="145"/>
      <c r="U28" s="145"/>
    </row>
    <row r="29" spans="1:21" s="10" customFormat="1" ht="12.75">
      <c r="A29" s="159" t="s">
        <v>36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31" t="s">
        <v>18</v>
      </c>
      <c r="N29" s="141">
        <v>30996</v>
      </c>
      <c r="O29" s="141"/>
      <c r="P29" s="141"/>
      <c r="Q29" s="179">
        <v>14461</v>
      </c>
      <c r="R29" s="157"/>
      <c r="S29" s="157"/>
      <c r="T29" s="157"/>
      <c r="U29" s="157"/>
    </row>
    <row r="30" spans="1:21" s="10" customFormat="1" ht="12.75">
      <c r="A30" s="159" t="s">
        <v>37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22" t="s">
        <v>75</v>
      </c>
      <c r="N30" s="32" t="s">
        <v>79</v>
      </c>
      <c r="O30" s="34" t="str">
        <f>IF(O27&gt;N26,O27-N26,"0")</f>
        <v>0</v>
      </c>
      <c r="P30" s="33" t="s">
        <v>80</v>
      </c>
      <c r="Q30" s="37" t="s">
        <v>79</v>
      </c>
      <c r="R30" s="156"/>
      <c r="S30" s="156"/>
      <c r="T30" s="156"/>
      <c r="U30" s="38" t="s">
        <v>80</v>
      </c>
    </row>
    <row r="31" spans="1:21" s="10" customFormat="1" ht="12.75">
      <c r="A31" s="140" t="s">
        <v>38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22" t="s">
        <v>19</v>
      </c>
      <c r="N31" s="142">
        <v>7313</v>
      </c>
      <c r="O31" s="142"/>
      <c r="P31" s="142"/>
      <c r="Q31" s="145">
        <v>14988</v>
      </c>
      <c r="R31" s="145"/>
      <c r="S31" s="145"/>
      <c r="T31" s="145"/>
      <c r="U31" s="145"/>
    </row>
    <row r="32" spans="1:21" s="10" customFormat="1" ht="12.75">
      <c r="A32" s="140" t="s">
        <v>39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22" t="s">
        <v>20</v>
      </c>
      <c r="N32" s="28" t="s">
        <v>79</v>
      </c>
      <c r="O32" s="29">
        <v>9214</v>
      </c>
      <c r="P32" s="30" t="s">
        <v>80</v>
      </c>
      <c r="Q32" s="28" t="s">
        <v>79</v>
      </c>
      <c r="R32" s="143">
        <v>9173</v>
      </c>
      <c r="S32" s="143"/>
      <c r="T32" s="143"/>
      <c r="U32" s="30" t="s">
        <v>80</v>
      </c>
    </row>
    <row r="33" spans="1:21" s="10" customFormat="1" ht="12.75">
      <c r="A33" s="140" t="s">
        <v>40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22" t="s">
        <v>21</v>
      </c>
      <c r="N33" s="28" t="s">
        <v>79</v>
      </c>
      <c r="O33" s="29">
        <v>9808</v>
      </c>
      <c r="P33" s="30" t="s">
        <v>80</v>
      </c>
      <c r="Q33" s="28" t="s">
        <v>79</v>
      </c>
      <c r="R33" s="143">
        <v>11385</v>
      </c>
      <c r="S33" s="143"/>
      <c r="T33" s="143"/>
      <c r="U33" s="30" t="s">
        <v>80</v>
      </c>
    </row>
    <row r="34" spans="1:21" s="10" customFormat="1" ht="12.75">
      <c r="A34" s="140" t="s">
        <v>41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22" t="s">
        <v>76</v>
      </c>
      <c r="N34" s="39" t="s">
        <v>79</v>
      </c>
      <c r="O34" s="25">
        <v>7751</v>
      </c>
      <c r="P34" s="40" t="s">
        <v>80</v>
      </c>
      <c r="Q34" s="39" t="s">
        <v>79</v>
      </c>
      <c r="R34" s="160">
        <v>7790</v>
      </c>
      <c r="S34" s="160"/>
      <c r="T34" s="160"/>
      <c r="U34" s="40" t="s">
        <v>80</v>
      </c>
    </row>
    <row r="35" spans="1:21" s="10" customFormat="1" ht="12.75">
      <c r="A35" s="158" t="s">
        <v>42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22"/>
      <c r="N35" s="155"/>
      <c r="O35" s="155"/>
      <c r="P35" s="155"/>
      <c r="Q35" s="145"/>
      <c r="R35" s="145"/>
      <c r="S35" s="145"/>
      <c r="T35" s="145"/>
      <c r="U35" s="145"/>
    </row>
    <row r="36" spans="1:21" s="10" customFormat="1" ht="12.75">
      <c r="A36" s="159" t="s">
        <v>36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22">
        <v>100</v>
      </c>
      <c r="N36" s="141">
        <v>11535</v>
      </c>
      <c r="O36" s="141"/>
      <c r="P36" s="141"/>
      <c r="Q36" s="157">
        <f>IF(Q29-R30+Q31-R32-R33-R34&gt;0,Q29-R30+Q31-R32-R33-R34,"0")</f>
        <v>1101</v>
      </c>
      <c r="R36" s="157"/>
      <c r="S36" s="157"/>
      <c r="T36" s="157"/>
      <c r="U36" s="157"/>
    </row>
    <row r="37" spans="1:21" s="10" customFormat="1" ht="12.75">
      <c r="A37" s="159" t="s">
        <v>37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22">
        <v>105</v>
      </c>
      <c r="N37" s="32" t="s">
        <v>79</v>
      </c>
      <c r="O37" s="34" t="str">
        <f>IF((N29-O30+N31-O32-O33-O34)&lt;0,O30-N29-N31+O32+O33+O34,"0")</f>
        <v>0</v>
      </c>
      <c r="P37" s="33" t="s">
        <v>80</v>
      </c>
      <c r="Q37" s="37" t="s">
        <v>79</v>
      </c>
      <c r="R37" s="156" t="str">
        <f>IF(Q29-R30+Q31-R32-R33-R34&lt;0,R30-Q29-Q31+R32+R33+R34,"0")</f>
        <v>0</v>
      </c>
      <c r="S37" s="156"/>
      <c r="T37" s="156"/>
      <c r="U37" s="38" t="s">
        <v>80</v>
      </c>
    </row>
    <row r="38" spans="1:21" s="10" customFormat="1" ht="12.75">
      <c r="A38" s="140" t="s">
        <v>43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22">
        <v>110</v>
      </c>
      <c r="N38" s="142"/>
      <c r="O38" s="142"/>
      <c r="P38" s="142"/>
      <c r="Q38" s="145"/>
      <c r="R38" s="145"/>
      <c r="S38" s="145"/>
      <c r="T38" s="145"/>
      <c r="U38" s="145"/>
    </row>
    <row r="39" spans="1:21" s="10" customFormat="1" ht="12.75">
      <c r="A39" s="140" t="s">
        <v>44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22">
        <v>120</v>
      </c>
      <c r="N39" s="142">
        <v>458</v>
      </c>
      <c r="O39" s="142"/>
      <c r="P39" s="142"/>
      <c r="Q39" s="145">
        <v>601</v>
      </c>
      <c r="R39" s="145"/>
      <c r="S39" s="145"/>
      <c r="T39" s="145"/>
      <c r="U39" s="145"/>
    </row>
    <row r="40" spans="1:21" s="10" customFormat="1" ht="12.75">
      <c r="A40" s="140" t="s">
        <v>94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22">
        <v>130</v>
      </c>
      <c r="N40" s="142">
        <v>38370</v>
      </c>
      <c r="O40" s="142"/>
      <c r="P40" s="142"/>
      <c r="Q40" s="145">
        <v>10553</v>
      </c>
      <c r="R40" s="145"/>
      <c r="S40" s="145"/>
      <c r="T40" s="145"/>
      <c r="U40" s="145"/>
    </row>
    <row r="41" spans="1:21" s="10" customFormat="1" ht="12.75">
      <c r="A41" s="140" t="s">
        <v>45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22">
        <v>140</v>
      </c>
      <c r="N41" s="28" t="s">
        <v>79</v>
      </c>
      <c r="O41" s="29">
        <v>162</v>
      </c>
      <c r="P41" s="30" t="s">
        <v>80</v>
      </c>
      <c r="Q41" s="28" t="s">
        <v>79</v>
      </c>
      <c r="R41" s="143">
        <v>306</v>
      </c>
      <c r="S41" s="143"/>
      <c r="T41" s="143"/>
      <c r="U41" s="30" t="s">
        <v>80</v>
      </c>
    </row>
    <row r="42" spans="1:21" s="10" customFormat="1" ht="12.75">
      <c r="A42" s="140" t="s">
        <v>46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22">
        <v>150</v>
      </c>
      <c r="N42" s="28" t="s">
        <v>79</v>
      </c>
      <c r="O42" s="29"/>
      <c r="P42" s="30" t="s">
        <v>80</v>
      </c>
      <c r="Q42" s="28" t="s">
        <v>79</v>
      </c>
      <c r="R42" s="143"/>
      <c r="S42" s="143"/>
      <c r="T42" s="143"/>
      <c r="U42" s="30" t="s">
        <v>80</v>
      </c>
    </row>
    <row r="43" spans="1:21" s="10" customFormat="1" ht="12.75">
      <c r="A43" s="140" t="s">
        <v>47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22">
        <v>160</v>
      </c>
      <c r="N43" s="28" t="s">
        <v>79</v>
      </c>
      <c r="O43" s="29">
        <v>35971</v>
      </c>
      <c r="P43" s="30" t="s">
        <v>80</v>
      </c>
      <c r="Q43" s="28" t="s">
        <v>79</v>
      </c>
      <c r="R43" s="143">
        <v>9026</v>
      </c>
      <c r="S43" s="143"/>
      <c r="T43" s="143"/>
      <c r="U43" s="30" t="s">
        <v>80</v>
      </c>
    </row>
    <row r="44" spans="1:21" s="10" customFormat="1" ht="12.75">
      <c r="A44" s="158" t="s">
        <v>48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22"/>
      <c r="N44" s="155"/>
      <c r="O44" s="155"/>
      <c r="P44" s="155"/>
      <c r="Q44" s="145"/>
      <c r="R44" s="145"/>
      <c r="S44" s="145"/>
      <c r="T44" s="145"/>
      <c r="U44" s="145"/>
    </row>
    <row r="45" spans="1:21" s="10" customFormat="1" ht="12.75">
      <c r="A45" s="159" t="s">
        <v>36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22">
        <v>170</v>
      </c>
      <c r="N45" s="141">
        <f>IF((N36-O37+N38+N39+N40-O41-O42-O43)&gt;0,N36-O37+N38+N39+N40-O41-O42-O43,"0")</f>
        <v>14230</v>
      </c>
      <c r="O45" s="141"/>
      <c r="P45" s="141"/>
      <c r="Q45" s="157">
        <f>IF(Q36-R37+Q38+Q39+Q40-R41-R42-R43&gt;0,Q36-R37+Q38+Q39+Q40-R41-R42-R43,"0")</f>
        <v>2923</v>
      </c>
      <c r="R45" s="157"/>
      <c r="S45" s="157"/>
      <c r="T45" s="157"/>
      <c r="U45" s="157"/>
    </row>
    <row r="46" spans="1:21" s="10" customFormat="1" ht="12.75">
      <c r="A46" s="159" t="s">
        <v>37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">
        <v>175</v>
      </c>
      <c r="N46" s="32" t="s">
        <v>79</v>
      </c>
      <c r="O46" s="34" t="str">
        <f>IF((N36-O37+N38+N39+N40-O41-O42-O43)&lt;0,-N36+O37-N38-N39-N40+O41+O42+O43,"0")</f>
        <v>0</v>
      </c>
      <c r="P46" s="33" t="s">
        <v>80</v>
      </c>
      <c r="Q46" s="37" t="s">
        <v>79</v>
      </c>
      <c r="R46" s="156" t="str">
        <f>IF(Q36-R37+Q38+Q39+Q40-R41-R42-R43&lt;0,R37-Q36-Q38-Q39-Q40+R41+R42+R43,"0")</f>
        <v>0</v>
      </c>
      <c r="S46" s="156"/>
      <c r="T46" s="156"/>
      <c r="U46" s="38" t="s">
        <v>80</v>
      </c>
    </row>
    <row r="47" spans="1:21" s="10" customFormat="1" ht="12.75">
      <c r="A47" s="140" t="s">
        <v>49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22">
        <v>180</v>
      </c>
      <c r="N47" s="28" t="s">
        <v>79</v>
      </c>
      <c r="O47" s="29">
        <v>1974</v>
      </c>
      <c r="P47" s="30" t="s">
        <v>80</v>
      </c>
      <c r="Q47" s="28" t="s">
        <v>79</v>
      </c>
      <c r="R47" s="143">
        <v>2213</v>
      </c>
      <c r="S47" s="143"/>
      <c r="T47" s="143"/>
      <c r="U47" s="30" t="s">
        <v>80</v>
      </c>
    </row>
    <row r="48" spans="1:21" s="10" customFormat="1" ht="12.75">
      <c r="A48" s="158" t="s">
        <v>50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22"/>
      <c r="N48" s="155"/>
      <c r="O48" s="155"/>
      <c r="P48" s="155"/>
      <c r="Q48" s="145"/>
      <c r="R48" s="145"/>
      <c r="S48" s="145"/>
      <c r="T48" s="145"/>
      <c r="U48" s="145"/>
    </row>
    <row r="49" spans="1:21" s="10" customFormat="1" ht="12.75">
      <c r="A49" s="159" t="s">
        <v>36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">
        <v>190</v>
      </c>
      <c r="N49" s="141">
        <f>IF((N45-O46)&gt;0,N45-O47,"0")</f>
        <v>12256</v>
      </c>
      <c r="O49" s="141"/>
      <c r="P49" s="141"/>
      <c r="Q49" s="157">
        <f>IF(Q45-R46&gt;0,Q45-R46-R47,"0")</f>
        <v>710</v>
      </c>
      <c r="R49" s="157"/>
      <c r="S49" s="157"/>
      <c r="T49" s="157"/>
      <c r="U49" s="157"/>
    </row>
    <row r="50" spans="1:21" s="10" customFormat="1" ht="12.75">
      <c r="A50" s="159" t="s">
        <v>37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22">
        <v>195</v>
      </c>
      <c r="N50" s="32" t="s">
        <v>79</v>
      </c>
      <c r="O50" s="34" t="str">
        <f>IF((N45-O46)&lt;0,O46+O47,"0")</f>
        <v>0</v>
      </c>
      <c r="P50" s="33" t="s">
        <v>80</v>
      </c>
      <c r="Q50" s="37" t="s">
        <v>79</v>
      </c>
      <c r="R50" s="156" t="str">
        <f>IF(Q45-R46&lt;0,R46+R47,"0")</f>
        <v>0</v>
      </c>
      <c r="S50" s="156"/>
      <c r="T50" s="156"/>
      <c r="U50" s="38" t="s">
        <v>80</v>
      </c>
    </row>
    <row r="51" spans="1:21" s="10" customFormat="1" ht="12.75">
      <c r="A51" s="158" t="s">
        <v>51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22"/>
      <c r="N51" s="155"/>
      <c r="O51" s="155"/>
      <c r="P51" s="155"/>
      <c r="Q51" s="145"/>
      <c r="R51" s="145"/>
      <c r="S51" s="145"/>
      <c r="T51" s="145"/>
      <c r="U51" s="145"/>
    </row>
    <row r="52" spans="1:21" s="10" customFormat="1" ht="12.75">
      <c r="A52" s="159" t="s">
        <v>52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22">
        <v>200</v>
      </c>
      <c r="N52" s="155" t="s">
        <v>96</v>
      </c>
      <c r="O52" s="155"/>
      <c r="P52" s="155"/>
      <c r="Q52" s="145"/>
      <c r="R52" s="145"/>
      <c r="S52" s="145"/>
      <c r="T52" s="145"/>
      <c r="U52" s="145"/>
    </row>
    <row r="53" spans="1:21" s="10" customFormat="1" ht="12.75">
      <c r="A53" s="159" t="s">
        <v>53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22">
        <v>205</v>
      </c>
      <c r="N53" s="28" t="s">
        <v>79</v>
      </c>
      <c r="O53" s="29">
        <v>11</v>
      </c>
      <c r="P53" s="30" t="s">
        <v>80</v>
      </c>
      <c r="Q53" s="28" t="s">
        <v>79</v>
      </c>
      <c r="R53" s="143"/>
      <c r="S53" s="143"/>
      <c r="T53" s="143"/>
      <c r="U53" s="30" t="s">
        <v>80</v>
      </c>
    </row>
    <row r="54" spans="1:21" s="10" customFormat="1" ht="12.75">
      <c r="A54" s="140" t="s">
        <v>54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22">
        <v>210</v>
      </c>
      <c r="N54" s="28" t="s">
        <v>79</v>
      </c>
      <c r="O54" s="29"/>
      <c r="P54" s="30" t="s">
        <v>80</v>
      </c>
      <c r="Q54" s="28" t="s">
        <v>79</v>
      </c>
      <c r="R54" s="143"/>
      <c r="S54" s="143"/>
      <c r="T54" s="143"/>
      <c r="U54" s="30" t="s">
        <v>80</v>
      </c>
    </row>
    <row r="55" spans="1:21" s="10" customFormat="1" ht="12.75">
      <c r="A55" s="158" t="s">
        <v>55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22"/>
      <c r="N55" s="155"/>
      <c r="O55" s="155"/>
      <c r="P55" s="155"/>
      <c r="Q55" s="145"/>
      <c r="R55" s="145"/>
      <c r="S55" s="145"/>
      <c r="T55" s="145"/>
      <c r="U55" s="145"/>
    </row>
    <row r="56" spans="1:26" s="10" customFormat="1" ht="12.75">
      <c r="A56" s="159" t="s">
        <v>36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22">
        <v>220</v>
      </c>
      <c r="N56" s="141">
        <v>12253</v>
      </c>
      <c r="O56" s="141"/>
      <c r="P56" s="141"/>
      <c r="Q56" s="157">
        <f>IF(Q49-R50+Q52-R53-R54&gt;0,Q49-R50+Q52-R53-R54,"0")</f>
        <v>710</v>
      </c>
      <c r="R56" s="157"/>
      <c r="S56" s="157"/>
      <c r="T56" s="157"/>
      <c r="U56" s="157"/>
      <c r="W56" s="41"/>
      <c r="X56" s="41"/>
      <c r="Y56" s="41"/>
      <c r="Z56" s="41"/>
    </row>
    <row r="57" spans="1:21" s="10" customFormat="1" ht="12.75">
      <c r="A57" s="159" t="s">
        <v>37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22">
        <v>225</v>
      </c>
      <c r="N57" s="32" t="s">
        <v>79</v>
      </c>
      <c r="O57" s="34" t="str">
        <f>IF((N49-O50+O52-O53-O54)&lt;0,O50-N49+O53-O52+O54,"0")</f>
        <v>0</v>
      </c>
      <c r="P57" s="33" t="s">
        <v>80</v>
      </c>
      <c r="Q57" s="37" t="s">
        <v>79</v>
      </c>
      <c r="R57" s="156" t="str">
        <f>IF(Q49-R50+Q52-R53-R54&lt;0,R50-Q49-Q52+R53+R54,"0")</f>
        <v>0</v>
      </c>
      <c r="S57" s="156"/>
      <c r="T57" s="156"/>
      <c r="U57" s="38" t="s">
        <v>80</v>
      </c>
    </row>
    <row r="58" spans="1:22" s="10" customFormat="1" ht="31.5" customHeight="1">
      <c r="A58" s="138" t="s">
        <v>95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63"/>
    </row>
    <row r="59" spans="1:26" s="41" customFormat="1" ht="19.5" customHeight="1">
      <c r="A59" s="162" t="s">
        <v>56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W59" s="10"/>
      <c r="X59" s="10"/>
      <c r="Y59" s="10"/>
      <c r="Z59" s="10"/>
    </row>
    <row r="60" spans="1:21" s="10" customFormat="1" ht="25.5" customHeight="1">
      <c r="A60" s="167" t="s">
        <v>57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21" t="s">
        <v>10</v>
      </c>
      <c r="N60" s="146" t="s">
        <v>70</v>
      </c>
      <c r="O60" s="146"/>
      <c r="P60" s="146"/>
      <c r="Q60" s="146" t="s">
        <v>71</v>
      </c>
      <c r="R60" s="146"/>
      <c r="S60" s="146"/>
      <c r="T60" s="146"/>
      <c r="U60" s="146"/>
    </row>
    <row r="61" spans="1:21" s="10" customFormat="1" ht="12.75">
      <c r="A61" s="167">
        <v>1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21">
        <v>2</v>
      </c>
      <c r="N61" s="146">
        <v>3</v>
      </c>
      <c r="O61" s="146"/>
      <c r="P61" s="146"/>
      <c r="Q61" s="146">
        <v>4</v>
      </c>
      <c r="R61" s="146"/>
      <c r="S61" s="146"/>
      <c r="T61" s="146"/>
      <c r="U61" s="146"/>
    </row>
    <row r="62" spans="1:21" s="10" customFormat="1" ht="12.75">
      <c r="A62" s="161" t="s">
        <v>58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22">
        <v>230</v>
      </c>
      <c r="N62" s="142">
        <v>620</v>
      </c>
      <c r="O62" s="142"/>
      <c r="P62" s="142"/>
      <c r="Q62" s="145">
        <v>562</v>
      </c>
      <c r="R62" s="145"/>
      <c r="S62" s="145"/>
      <c r="T62" s="145"/>
      <c r="U62" s="145"/>
    </row>
    <row r="63" spans="1:21" s="10" customFormat="1" ht="12.75">
      <c r="A63" s="161" t="s">
        <v>59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22">
        <v>240</v>
      </c>
      <c r="N63" s="142">
        <v>4441</v>
      </c>
      <c r="O63" s="142"/>
      <c r="P63" s="142"/>
      <c r="Q63" s="145">
        <v>4098</v>
      </c>
      <c r="R63" s="145"/>
      <c r="S63" s="145"/>
      <c r="T63" s="145"/>
      <c r="U63" s="145"/>
    </row>
    <row r="64" spans="1:21" s="10" customFormat="1" ht="12.75">
      <c r="A64" s="161" t="s">
        <v>60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">
        <v>250</v>
      </c>
      <c r="N64" s="142">
        <v>1610</v>
      </c>
      <c r="O64" s="142"/>
      <c r="P64" s="142"/>
      <c r="Q64" s="145">
        <v>1495</v>
      </c>
      <c r="R64" s="145"/>
      <c r="S64" s="145"/>
      <c r="T64" s="145"/>
      <c r="U64" s="145"/>
    </row>
    <row r="65" spans="1:21" s="10" customFormat="1" ht="12.75">
      <c r="A65" s="161" t="s">
        <v>61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22">
        <v>260</v>
      </c>
      <c r="N65" s="142">
        <v>846</v>
      </c>
      <c r="O65" s="142"/>
      <c r="P65" s="142"/>
      <c r="Q65" s="145">
        <v>702</v>
      </c>
      <c r="R65" s="145"/>
      <c r="S65" s="145"/>
      <c r="T65" s="145"/>
      <c r="U65" s="145"/>
    </row>
    <row r="66" spans="1:26" s="10" customFormat="1" ht="12.75">
      <c r="A66" s="161" t="s">
        <v>41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22">
        <v>270</v>
      </c>
      <c r="N66" s="142">
        <v>16374</v>
      </c>
      <c r="O66" s="142"/>
      <c r="P66" s="142"/>
      <c r="Q66" s="145">
        <v>16549</v>
      </c>
      <c r="R66" s="145"/>
      <c r="S66" s="145"/>
      <c r="T66" s="145"/>
      <c r="U66" s="145"/>
      <c r="W66" s="41"/>
      <c r="X66" s="41"/>
      <c r="Y66" s="41"/>
      <c r="Z66" s="41"/>
    </row>
    <row r="67" spans="1:21" s="10" customFormat="1" ht="12.75">
      <c r="A67" s="161" t="s">
        <v>62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22">
        <v>280</v>
      </c>
      <c r="N67" s="141">
        <f>SUM(N62:P66)</f>
        <v>23891</v>
      </c>
      <c r="O67" s="141"/>
      <c r="P67" s="141"/>
      <c r="Q67" s="157">
        <f>SUM(Q62:U66)</f>
        <v>23406</v>
      </c>
      <c r="R67" s="157"/>
      <c r="S67" s="157"/>
      <c r="T67" s="157"/>
      <c r="U67" s="157"/>
    </row>
    <row r="68" spans="1:21" s="10" customFormat="1" ht="12.7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1"/>
      <c r="N68" s="163"/>
      <c r="O68" s="163"/>
      <c r="P68" s="163"/>
      <c r="Q68" s="164"/>
      <c r="R68" s="164"/>
      <c r="S68" s="164"/>
      <c r="T68" s="164"/>
      <c r="U68" s="164"/>
    </row>
    <row r="69" spans="1:26" s="41" customFormat="1" ht="19.5" customHeight="1">
      <c r="A69" s="162" t="s">
        <v>63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W69" s="10"/>
      <c r="X69" s="10"/>
      <c r="Y69" s="10"/>
      <c r="Z69" s="10"/>
    </row>
    <row r="70" spans="1:21" s="10" customFormat="1" ht="25.5" customHeight="1">
      <c r="A70" s="167" t="s">
        <v>64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21" t="s">
        <v>10</v>
      </c>
      <c r="N70" s="146" t="s">
        <v>70</v>
      </c>
      <c r="O70" s="146"/>
      <c r="P70" s="146"/>
      <c r="Q70" s="146" t="s">
        <v>71</v>
      </c>
      <c r="R70" s="146"/>
      <c r="S70" s="146"/>
      <c r="T70" s="146"/>
      <c r="U70" s="146"/>
    </row>
    <row r="71" spans="1:21" s="10" customFormat="1" ht="12.75">
      <c r="A71" s="168">
        <v>1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23">
        <v>2</v>
      </c>
      <c r="N71" s="169">
        <v>3</v>
      </c>
      <c r="O71" s="169"/>
      <c r="P71" s="169"/>
      <c r="Q71" s="169">
        <v>4</v>
      </c>
      <c r="R71" s="169"/>
      <c r="S71" s="169"/>
      <c r="T71" s="169"/>
      <c r="U71" s="169"/>
    </row>
    <row r="72" spans="1:21" s="10" customFormat="1" ht="12.75">
      <c r="A72" s="166" t="s">
        <v>65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24">
        <v>300</v>
      </c>
      <c r="N72" s="170"/>
      <c r="O72" s="170"/>
      <c r="P72" s="170"/>
      <c r="Q72" s="145"/>
      <c r="R72" s="145"/>
      <c r="S72" s="145"/>
      <c r="T72" s="145"/>
      <c r="U72" s="145"/>
    </row>
    <row r="73" spans="1:21" s="10" customFormat="1" ht="12.75">
      <c r="A73" s="166" t="s">
        <v>66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24">
        <v>310</v>
      </c>
      <c r="N73" s="171"/>
      <c r="O73" s="171"/>
      <c r="P73" s="171"/>
      <c r="Q73" s="172"/>
      <c r="R73" s="172"/>
      <c r="S73" s="172"/>
      <c r="T73" s="172"/>
      <c r="U73" s="172"/>
    </row>
    <row r="74" spans="1:21" s="10" customFormat="1" ht="12.75">
      <c r="A74" s="166" t="s">
        <v>67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24">
        <v>320</v>
      </c>
      <c r="N74" s="125"/>
      <c r="O74" s="130"/>
      <c r="P74" s="126"/>
      <c r="Q74" s="128"/>
      <c r="R74" s="187"/>
      <c r="S74" s="187"/>
      <c r="T74" s="187"/>
      <c r="U74" s="129"/>
    </row>
    <row r="75" spans="1:26" s="10" customFormat="1" ht="12.75">
      <c r="A75" s="166" t="s">
        <v>68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24">
        <v>330</v>
      </c>
      <c r="N75" s="125"/>
      <c r="O75" s="130"/>
      <c r="P75" s="126"/>
      <c r="Q75" s="127"/>
      <c r="R75" s="188"/>
      <c r="S75" s="188"/>
      <c r="T75" s="188"/>
      <c r="U75" s="124"/>
      <c r="W75" s="6"/>
      <c r="X75" s="6"/>
      <c r="Y75" s="6"/>
      <c r="Z75" s="6"/>
    </row>
    <row r="76" spans="1:26" s="10" customFormat="1" ht="12.75">
      <c r="A76" s="166" t="s">
        <v>69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24">
        <v>340</v>
      </c>
      <c r="N76" s="182"/>
      <c r="O76" s="182"/>
      <c r="P76" s="182"/>
      <c r="Q76" s="185"/>
      <c r="R76" s="185"/>
      <c r="S76" s="185"/>
      <c r="T76" s="185"/>
      <c r="U76" s="185"/>
      <c r="W76" s="6"/>
      <c r="X76" s="6"/>
      <c r="Y76" s="6"/>
      <c r="Z76" s="6"/>
    </row>
    <row r="77" spans="14:26" s="10" customFormat="1" ht="15.75" customHeight="1">
      <c r="N77" s="100"/>
      <c r="O77" s="115"/>
      <c r="P77" s="108"/>
      <c r="Q77" s="104"/>
      <c r="R77" s="186"/>
      <c r="S77" s="186"/>
      <c r="T77" s="186"/>
      <c r="U77" s="111"/>
      <c r="W77" s="6"/>
      <c r="X77" s="6"/>
      <c r="Y77" s="6"/>
      <c r="Z77" s="6"/>
    </row>
    <row r="78" spans="1:21" ht="12.75">
      <c r="A78" s="180" t="s">
        <v>11</v>
      </c>
      <c r="B78" s="180"/>
      <c r="C78" s="180"/>
      <c r="D78" s="183"/>
      <c r="E78" s="183"/>
      <c r="F78" s="183"/>
      <c r="G78" s="183"/>
      <c r="H78" s="183"/>
      <c r="I78" s="183"/>
      <c r="J78" s="183"/>
      <c r="K78" s="42"/>
      <c r="L78" s="184" t="s">
        <v>110</v>
      </c>
      <c r="M78" s="184"/>
      <c r="N78" s="184"/>
      <c r="O78" s="184"/>
      <c r="P78" s="184"/>
      <c r="Q78" s="184"/>
      <c r="R78" s="184"/>
      <c r="S78" s="184"/>
      <c r="T78" s="2"/>
      <c r="U78" s="109"/>
    </row>
    <row r="79" spans="1:21" ht="12.7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2"/>
      <c r="M79" s="2"/>
      <c r="N79" s="101"/>
      <c r="O79" s="113"/>
      <c r="P79" s="109"/>
      <c r="R79" s="113"/>
      <c r="S79" s="2"/>
      <c r="T79" s="2"/>
      <c r="U79" s="109"/>
    </row>
    <row r="80" spans="1:21" ht="12.75">
      <c r="A80" s="180" t="s">
        <v>12</v>
      </c>
      <c r="B80" s="180"/>
      <c r="C80" s="180"/>
      <c r="D80" s="180"/>
      <c r="E80" s="180"/>
      <c r="F80" s="181"/>
      <c r="G80" s="181"/>
      <c r="H80" s="181"/>
      <c r="I80" s="181"/>
      <c r="J80" s="181"/>
      <c r="K80" s="44"/>
      <c r="L80" s="184" t="s">
        <v>111</v>
      </c>
      <c r="M80" s="184"/>
      <c r="N80" s="184"/>
      <c r="O80" s="184"/>
      <c r="P80" s="184"/>
      <c r="Q80" s="184"/>
      <c r="R80" s="184"/>
      <c r="S80" s="184"/>
      <c r="T80" s="2"/>
      <c r="U80" s="109"/>
    </row>
    <row r="81" spans="1:21" ht="12.75">
      <c r="A81" s="9"/>
      <c r="B81" s="9"/>
      <c r="C81" s="9"/>
      <c r="D81" s="9"/>
      <c r="E81" s="9"/>
      <c r="F81" s="45"/>
      <c r="G81" s="45"/>
      <c r="H81" s="45"/>
      <c r="I81" s="45"/>
      <c r="J81" s="45"/>
      <c r="K81" s="45"/>
      <c r="L81" s="45"/>
      <c r="M81" s="45"/>
      <c r="N81" s="102"/>
      <c r="O81" s="116"/>
      <c r="P81" s="110"/>
      <c r="R81" s="113"/>
      <c r="S81" s="2"/>
      <c r="T81" s="2"/>
      <c r="U81" s="109"/>
    </row>
  </sheetData>
  <sheetProtection/>
  <mergeCells count="187">
    <mergeCell ref="A12:E12"/>
    <mergeCell ref="F12:M12"/>
    <mergeCell ref="I17:L17"/>
    <mergeCell ref="A19:L19"/>
    <mergeCell ref="R77:T77"/>
    <mergeCell ref="Q35:U35"/>
    <mergeCell ref="N36:P36"/>
    <mergeCell ref="R74:T74"/>
    <mergeCell ref="R75:T75"/>
    <mergeCell ref="Q51:U51"/>
    <mergeCell ref="N56:P56"/>
    <mergeCell ref="R50:T50"/>
    <mergeCell ref="Q49:U49"/>
    <mergeCell ref="Q29:U29"/>
    <mergeCell ref="A80:E80"/>
    <mergeCell ref="F80:J80"/>
    <mergeCell ref="N76:P76"/>
    <mergeCell ref="A76:L76"/>
    <mergeCell ref="A78:C78"/>
    <mergeCell ref="D78:J78"/>
    <mergeCell ref="L78:S78"/>
    <mergeCell ref="L80:S80"/>
    <mergeCell ref="Q76:U76"/>
    <mergeCell ref="A20:L20"/>
    <mergeCell ref="K1:U1"/>
    <mergeCell ref="A14:U14"/>
    <mergeCell ref="T3:U3"/>
    <mergeCell ref="Q65:U65"/>
    <mergeCell ref="Q60:U60"/>
    <mergeCell ref="N52:P52"/>
    <mergeCell ref="Q52:U52"/>
    <mergeCell ref="N55:P55"/>
    <mergeCell ref="N29:P29"/>
    <mergeCell ref="Q71:U71"/>
    <mergeCell ref="N26:P26"/>
    <mergeCell ref="Q26:U26"/>
    <mergeCell ref="Q12:U12"/>
    <mergeCell ref="Q17:U17"/>
    <mergeCell ref="Q19:U19"/>
    <mergeCell ref="N20:P20"/>
    <mergeCell ref="N21:P21"/>
    <mergeCell ref="Q20:U20"/>
    <mergeCell ref="A18:U18"/>
    <mergeCell ref="N31:P31"/>
    <mergeCell ref="A74:L74"/>
    <mergeCell ref="A75:L75"/>
    <mergeCell ref="Q2:U2"/>
    <mergeCell ref="Q3:R3"/>
    <mergeCell ref="Q4:U4"/>
    <mergeCell ref="N28:P28"/>
    <mergeCell ref="Q28:U28"/>
    <mergeCell ref="Q5:U5"/>
    <mergeCell ref="Q6:U6"/>
    <mergeCell ref="N72:P72"/>
    <mergeCell ref="Q7:U7"/>
    <mergeCell ref="Q70:U70"/>
    <mergeCell ref="N73:P73"/>
    <mergeCell ref="Q73:U73"/>
    <mergeCell ref="Q63:U63"/>
    <mergeCell ref="N64:P64"/>
    <mergeCell ref="Q64:U64"/>
    <mergeCell ref="Q62:U62"/>
    <mergeCell ref="Q55:U55"/>
    <mergeCell ref="N70:P70"/>
    <mergeCell ref="N66:P66"/>
    <mergeCell ref="A66:L66"/>
    <mergeCell ref="A70:L70"/>
    <mergeCell ref="A71:L71"/>
    <mergeCell ref="N71:P71"/>
    <mergeCell ref="N67:P67"/>
    <mergeCell ref="A52:L52"/>
    <mergeCell ref="A53:L53"/>
    <mergeCell ref="A54:L54"/>
    <mergeCell ref="A55:L55"/>
    <mergeCell ref="A72:L72"/>
    <mergeCell ref="A73:L73"/>
    <mergeCell ref="A61:L61"/>
    <mergeCell ref="A62:L62"/>
    <mergeCell ref="A60:L60"/>
    <mergeCell ref="N65:P65"/>
    <mergeCell ref="Q67:U67"/>
    <mergeCell ref="A56:L56"/>
    <mergeCell ref="A59:U59"/>
    <mergeCell ref="A64:L64"/>
    <mergeCell ref="A57:L57"/>
    <mergeCell ref="A63:L63"/>
    <mergeCell ref="N63:P63"/>
    <mergeCell ref="Q61:U61"/>
    <mergeCell ref="R57:T57"/>
    <mergeCell ref="A49:L49"/>
    <mergeCell ref="A50:L50"/>
    <mergeCell ref="A51:L51"/>
    <mergeCell ref="A67:L67"/>
    <mergeCell ref="A65:L65"/>
    <mergeCell ref="A69:U69"/>
    <mergeCell ref="N68:P68"/>
    <mergeCell ref="Q68:U68"/>
    <mergeCell ref="Q66:U66"/>
    <mergeCell ref="A68:L68"/>
    <mergeCell ref="A43:L43"/>
    <mergeCell ref="A44:L44"/>
    <mergeCell ref="A45:L45"/>
    <mergeCell ref="A46:L46"/>
    <mergeCell ref="A47:L47"/>
    <mergeCell ref="A48:L48"/>
    <mergeCell ref="A40:L40"/>
    <mergeCell ref="A41:L41"/>
    <mergeCell ref="A42:L42"/>
    <mergeCell ref="A24:L24"/>
    <mergeCell ref="A39:L39"/>
    <mergeCell ref="A37:L37"/>
    <mergeCell ref="A38:L38"/>
    <mergeCell ref="A28:L28"/>
    <mergeCell ref="A29:L29"/>
    <mergeCell ref="N62:P62"/>
    <mergeCell ref="N61:P61"/>
    <mergeCell ref="N60:P60"/>
    <mergeCell ref="R30:T30"/>
    <mergeCell ref="A34:L34"/>
    <mergeCell ref="A35:L35"/>
    <mergeCell ref="A36:L36"/>
    <mergeCell ref="Q36:U36"/>
    <mergeCell ref="R34:T34"/>
    <mergeCell ref="A30:L30"/>
    <mergeCell ref="N48:P48"/>
    <mergeCell ref="R53:T53"/>
    <mergeCell ref="R54:T54"/>
    <mergeCell ref="Q56:U56"/>
    <mergeCell ref="N49:P49"/>
    <mergeCell ref="N51:P51"/>
    <mergeCell ref="Q72:U72"/>
    <mergeCell ref="Q39:U39"/>
    <mergeCell ref="Q40:U40"/>
    <mergeCell ref="Q45:U45"/>
    <mergeCell ref="Q48:U48"/>
    <mergeCell ref="R41:T41"/>
    <mergeCell ref="R42:T42"/>
    <mergeCell ref="R43:T43"/>
    <mergeCell ref="Q44:U44"/>
    <mergeCell ref="R46:T46"/>
    <mergeCell ref="R27:T27"/>
    <mergeCell ref="N39:P39"/>
    <mergeCell ref="N40:P40"/>
    <mergeCell ref="N44:P44"/>
    <mergeCell ref="N35:P35"/>
    <mergeCell ref="Q31:U31"/>
    <mergeCell ref="R32:T32"/>
    <mergeCell ref="R33:T33"/>
    <mergeCell ref="R37:T37"/>
    <mergeCell ref="Q38:U38"/>
    <mergeCell ref="R47:T47"/>
    <mergeCell ref="W1:Z4"/>
    <mergeCell ref="A8:E8"/>
    <mergeCell ref="F8:M8"/>
    <mergeCell ref="A4:C4"/>
    <mergeCell ref="A5:B5"/>
    <mergeCell ref="D4:M4"/>
    <mergeCell ref="C5:M5"/>
    <mergeCell ref="G6:M6"/>
    <mergeCell ref="R25:T25"/>
    <mergeCell ref="N19:P19"/>
    <mergeCell ref="A6:F6"/>
    <mergeCell ref="Q8:U8"/>
    <mergeCell ref="W5:Z8"/>
    <mergeCell ref="W9:Z10"/>
    <mergeCell ref="Q9:U9"/>
    <mergeCell ref="Q10:U10"/>
    <mergeCell ref="A7:E7"/>
    <mergeCell ref="F7:M7"/>
    <mergeCell ref="G15:K15"/>
    <mergeCell ref="R22:T22"/>
    <mergeCell ref="R23:T23"/>
    <mergeCell ref="R24:T24"/>
    <mergeCell ref="Q21:U21"/>
    <mergeCell ref="A21:L21"/>
    <mergeCell ref="A22:L22"/>
    <mergeCell ref="A23:L23"/>
    <mergeCell ref="Q11:U11"/>
    <mergeCell ref="A58:U58"/>
    <mergeCell ref="A31:L31"/>
    <mergeCell ref="A32:L32"/>
    <mergeCell ref="A33:L33"/>
    <mergeCell ref="A25:L25"/>
    <mergeCell ref="A26:L26"/>
    <mergeCell ref="A27:L27"/>
    <mergeCell ref="N45:P45"/>
    <mergeCell ref="N38:P38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showGridLines="0" showZeros="0" zoomScalePageLayoutView="0" workbookViewId="0" topLeftCell="A25">
      <selection activeCell="A70" sqref="A70:L70"/>
    </sheetView>
  </sheetViews>
  <sheetFormatPr defaultColWidth="9.33203125" defaultRowHeight="12.75"/>
  <cols>
    <col min="1" max="5" width="5.33203125" style="46" customWidth="1"/>
    <col min="6" max="12" width="5.83203125" style="46" customWidth="1"/>
    <col min="13" max="13" width="7" style="46" customWidth="1"/>
    <col min="14" max="14" width="1.83203125" style="86" customWidth="1"/>
    <col min="15" max="15" width="15.66015625" style="91" customWidth="1"/>
    <col min="16" max="16" width="1.83203125" style="79" customWidth="1"/>
    <col min="17" max="17" width="1.83203125" style="117" customWidth="1"/>
    <col min="18" max="18" width="4" style="91" customWidth="1"/>
    <col min="19" max="19" width="5.83203125" style="46" customWidth="1"/>
    <col min="20" max="20" width="4" style="46" customWidth="1"/>
    <col min="21" max="21" width="1.83203125" style="79" customWidth="1"/>
    <col min="22" max="22" width="7.33203125" style="46" customWidth="1"/>
    <col min="23" max="26" width="11" style="2" customWidth="1"/>
    <col min="27" max="16384" width="9.33203125" style="2" customWidth="1"/>
  </cols>
  <sheetData>
    <row r="1" spans="11:26" ht="29.25" customHeight="1">
      <c r="K1" s="222" t="s">
        <v>81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W1" s="203" t="s">
        <v>87</v>
      </c>
      <c r="X1" s="203"/>
      <c r="Y1" s="203"/>
      <c r="Z1" s="203"/>
    </row>
    <row r="2" spans="1:26" s="5" customFormat="1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83"/>
      <c r="O2" s="49"/>
      <c r="P2" s="55"/>
      <c r="Q2" s="225" t="s">
        <v>13</v>
      </c>
      <c r="R2" s="225"/>
      <c r="S2" s="225"/>
      <c r="T2" s="225"/>
      <c r="U2" s="225"/>
      <c r="V2" s="50"/>
      <c r="W2" s="203"/>
      <c r="X2" s="203"/>
      <c r="Y2" s="203"/>
      <c r="Z2" s="203"/>
    </row>
    <row r="3" spans="1:26" s="5" customFormat="1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52"/>
      <c r="O3" s="51" t="s">
        <v>22</v>
      </c>
      <c r="P3" s="54"/>
      <c r="Q3" s="199" t="str">
        <f>'Для розрахунку'!Q3:R3</f>
        <v>2013</v>
      </c>
      <c r="R3" s="200"/>
      <c r="S3" s="118" t="str">
        <f>'Для розрахунку'!S3</f>
        <v>01</v>
      </c>
      <c r="T3" s="226" t="s">
        <v>23</v>
      </c>
      <c r="U3" s="227"/>
      <c r="V3" s="50"/>
      <c r="W3" s="203"/>
      <c r="X3" s="203"/>
      <c r="Y3" s="203"/>
      <c r="Z3" s="203"/>
    </row>
    <row r="4" spans="1:26" s="5" customFormat="1" ht="21.75" customHeight="1">
      <c r="A4" s="221" t="s">
        <v>0</v>
      </c>
      <c r="B4" s="221"/>
      <c r="C4" s="221"/>
      <c r="D4" s="238" t="str">
        <f>'Для розрахунку'!D4:M4</f>
        <v>ТДВ"СК"Індіго"</v>
      </c>
      <c r="E4" s="239"/>
      <c r="F4" s="239"/>
      <c r="G4" s="239"/>
      <c r="H4" s="239"/>
      <c r="I4" s="239"/>
      <c r="J4" s="239"/>
      <c r="K4" s="239"/>
      <c r="L4" s="239"/>
      <c r="M4" s="239"/>
      <c r="N4" s="84"/>
      <c r="O4" s="47" t="s">
        <v>1</v>
      </c>
      <c r="P4" s="77"/>
      <c r="Q4" s="199" t="str">
        <f>'Для розрахунку'!Q4:U4</f>
        <v>33831166</v>
      </c>
      <c r="R4" s="200"/>
      <c r="S4" s="200"/>
      <c r="T4" s="200"/>
      <c r="U4" s="200"/>
      <c r="V4" s="50"/>
      <c r="W4" s="203"/>
      <c r="X4" s="203"/>
      <c r="Y4" s="203"/>
      <c r="Z4" s="203"/>
    </row>
    <row r="5" spans="1:26" s="5" customFormat="1" ht="21.75" customHeight="1">
      <c r="A5" s="221" t="s">
        <v>2</v>
      </c>
      <c r="B5" s="221"/>
      <c r="C5" s="235" t="str">
        <f>'Для розрахунку'!C5:M5</f>
        <v>м.Київ, Печерський р-н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84"/>
      <c r="O5" s="55" t="s">
        <v>3</v>
      </c>
      <c r="P5" s="77"/>
      <c r="Q5" s="199" t="str">
        <f>'Для розрахунку'!Q5:U5</f>
        <v>8038200000</v>
      </c>
      <c r="R5" s="200"/>
      <c r="S5" s="200"/>
      <c r="T5" s="200"/>
      <c r="U5" s="200"/>
      <c r="V5" s="50"/>
      <c r="W5" s="201" t="s">
        <v>88</v>
      </c>
      <c r="X5" s="202"/>
      <c r="Y5" s="202"/>
      <c r="Z5" s="202"/>
    </row>
    <row r="6" spans="1:26" s="5" customFormat="1" ht="21.75" customHeight="1">
      <c r="A6" s="221" t="s">
        <v>4</v>
      </c>
      <c r="B6" s="221"/>
      <c r="C6" s="221"/>
      <c r="D6" s="221"/>
      <c r="E6" s="221"/>
      <c r="F6" s="221"/>
      <c r="G6" s="240">
        <f>'Для розрахунку'!G6:M6</f>
        <v>0</v>
      </c>
      <c r="H6" s="241"/>
      <c r="I6" s="241"/>
      <c r="J6" s="241"/>
      <c r="K6" s="241"/>
      <c r="L6" s="241"/>
      <c r="M6" s="241"/>
      <c r="N6" s="84"/>
      <c r="O6" s="55" t="s">
        <v>5</v>
      </c>
      <c r="P6" s="77"/>
      <c r="Q6" s="199" t="str">
        <f>'Для розрахунку'!Q6:U6</f>
        <v>07794</v>
      </c>
      <c r="R6" s="200"/>
      <c r="S6" s="200"/>
      <c r="T6" s="200"/>
      <c r="U6" s="200"/>
      <c r="V6" s="50"/>
      <c r="W6" s="202"/>
      <c r="X6" s="202"/>
      <c r="Y6" s="202"/>
      <c r="Z6" s="202"/>
    </row>
    <row r="7" spans="1:26" s="5" customFormat="1" ht="26.25" customHeight="1">
      <c r="A7" s="247" t="s">
        <v>89</v>
      </c>
      <c r="B7" s="247"/>
      <c r="C7" s="247"/>
      <c r="D7" s="247"/>
      <c r="E7" s="247"/>
      <c r="F7" s="235" t="str">
        <f>'Для розрахунку'!F7:M7</f>
        <v>Товариство з додатковою відповідальністю</v>
      </c>
      <c r="G7" s="236"/>
      <c r="H7" s="236"/>
      <c r="I7" s="236"/>
      <c r="J7" s="236"/>
      <c r="K7" s="236"/>
      <c r="L7" s="236"/>
      <c r="M7" s="236"/>
      <c r="N7" s="84"/>
      <c r="O7" s="55" t="s">
        <v>90</v>
      </c>
      <c r="P7" s="77"/>
      <c r="Q7" s="199" t="str">
        <f>'Для розрахунку'!Q7:U7</f>
        <v>250</v>
      </c>
      <c r="R7" s="200"/>
      <c r="S7" s="200"/>
      <c r="T7" s="200"/>
      <c r="U7" s="200"/>
      <c r="V7" s="50"/>
      <c r="W7" s="202"/>
      <c r="X7" s="202"/>
      <c r="Y7" s="202"/>
      <c r="Z7" s="202"/>
    </row>
    <row r="8" spans="1:26" s="5" customFormat="1" ht="21.75" customHeight="1">
      <c r="A8" s="244" t="s">
        <v>6</v>
      </c>
      <c r="B8" s="244"/>
      <c r="C8" s="244"/>
      <c r="D8" s="244"/>
      <c r="E8" s="244"/>
      <c r="F8" s="245" t="str">
        <f>'Для розрахунку'!F8:M8</f>
        <v>Інші види страхування,крім страхування життя</v>
      </c>
      <c r="G8" s="246"/>
      <c r="H8" s="246"/>
      <c r="I8" s="246"/>
      <c r="J8" s="246"/>
      <c r="K8" s="246"/>
      <c r="L8" s="246"/>
      <c r="M8" s="246"/>
      <c r="N8" s="85"/>
      <c r="O8" s="55" t="s">
        <v>7</v>
      </c>
      <c r="P8" s="78"/>
      <c r="Q8" s="199" t="str">
        <f>'Для розрахунку'!Q8:U8</f>
        <v>65.12</v>
      </c>
      <c r="R8" s="200"/>
      <c r="S8" s="200"/>
      <c r="T8" s="200"/>
      <c r="U8" s="200"/>
      <c r="V8" s="50"/>
      <c r="W8" s="202"/>
      <c r="X8" s="202"/>
      <c r="Y8" s="202"/>
      <c r="Z8" s="202"/>
    </row>
    <row r="9" spans="1:26" s="41" customFormat="1" ht="14.25" customHeight="1">
      <c r="A9" s="131" t="s">
        <v>91</v>
      </c>
      <c r="B9" s="131"/>
      <c r="C9" s="131"/>
      <c r="D9" s="131"/>
      <c r="E9" s="131"/>
      <c r="F9" s="132"/>
      <c r="G9" s="133"/>
      <c r="H9" s="133"/>
      <c r="I9" s="133"/>
      <c r="J9" s="133"/>
      <c r="K9" s="133"/>
      <c r="L9" s="133"/>
      <c r="M9" s="133"/>
      <c r="N9" s="134"/>
      <c r="O9" s="135"/>
      <c r="P9" s="136"/>
      <c r="Q9" s="199">
        <f>'Для розрахунку'!Q9:U9</f>
        <v>0</v>
      </c>
      <c r="R9" s="200"/>
      <c r="S9" s="200"/>
      <c r="T9" s="200"/>
      <c r="U9" s="200"/>
      <c r="V9" s="69"/>
      <c r="W9" s="211" t="s">
        <v>84</v>
      </c>
      <c r="X9" s="211"/>
      <c r="Y9" s="211"/>
      <c r="Z9" s="211"/>
    </row>
    <row r="10" spans="1:26" s="41" customFormat="1" ht="14.25" customHeight="1">
      <c r="A10" s="131" t="s">
        <v>92</v>
      </c>
      <c r="B10" s="131"/>
      <c r="C10" s="131"/>
      <c r="D10" s="131"/>
      <c r="E10" s="131"/>
      <c r="F10" s="132"/>
      <c r="G10" s="133"/>
      <c r="H10" s="133"/>
      <c r="I10" s="133"/>
      <c r="J10" s="133"/>
      <c r="K10" s="133"/>
      <c r="L10" s="133"/>
      <c r="M10" s="133"/>
      <c r="N10" s="134"/>
      <c r="O10" s="135"/>
      <c r="P10" s="136"/>
      <c r="Q10" s="199">
        <f>'Для розрахунку'!Q10:U10</f>
        <v>0</v>
      </c>
      <c r="R10" s="200"/>
      <c r="S10" s="200"/>
      <c r="T10" s="200"/>
      <c r="U10" s="200"/>
      <c r="V10" s="69"/>
      <c r="W10" s="211"/>
      <c r="X10" s="211"/>
      <c r="Y10" s="211"/>
      <c r="Z10" s="211"/>
    </row>
    <row r="11" spans="1:26" s="41" customFormat="1" ht="14.25" customHeight="1">
      <c r="A11" s="131" t="s">
        <v>93</v>
      </c>
      <c r="B11" s="131"/>
      <c r="C11" s="131"/>
      <c r="D11" s="131"/>
      <c r="E11" s="131"/>
      <c r="F11" s="132"/>
      <c r="G11" s="133"/>
      <c r="H11" s="133"/>
      <c r="I11" s="133"/>
      <c r="J11" s="133"/>
      <c r="K11" s="133"/>
      <c r="L11" s="133"/>
      <c r="M11" s="133"/>
      <c r="N11" s="134"/>
      <c r="O11" s="135"/>
      <c r="P11" s="136"/>
      <c r="Q11" s="199" t="str">
        <f>'Для розрахунку'!Q11:U11</f>
        <v>V</v>
      </c>
      <c r="R11" s="200"/>
      <c r="S11" s="200"/>
      <c r="T11" s="200"/>
      <c r="U11" s="200"/>
      <c r="V11" s="69"/>
      <c r="W11" s="2"/>
      <c r="X11" s="2"/>
      <c r="Y11" s="2"/>
      <c r="Z11" s="2"/>
    </row>
    <row r="12" spans="1:26" s="5" customFormat="1" ht="21.75" customHeight="1">
      <c r="A12" s="221" t="s">
        <v>8</v>
      </c>
      <c r="B12" s="221"/>
      <c r="C12" s="221"/>
      <c r="D12" s="221"/>
      <c r="E12" s="221"/>
      <c r="F12" s="242">
        <f>'Для розрахунку'!F12:M12</f>
        <v>0</v>
      </c>
      <c r="G12" s="243"/>
      <c r="H12" s="243"/>
      <c r="I12" s="243"/>
      <c r="J12" s="243"/>
      <c r="K12" s="243"/>
      <c r="L12" s="243"/>
      <c r="M12" s="243"/>
      <c r="N12" s="84"/>
      <c r="O12" s="54"/>
      <c r="P12" s="55"/>
      <c r="Q12" s="199">
        <f>'Для розрахунку'!Q12:U12</f>
        <v>0</v>
      </c>
      <c r="R12" s="200"/>
      <c r="S12" s="200"/>
      <c r="T12" s="200"/>
      <c r="U12" s="200"/>
      <c r="V12" s="50"/>
      <c r="W12" s="2"/>
      <c r="X12" s="2"/>
      <c r="Y12" s="2"/>
      <c r="Z12" s="2"/>
    </row>
    <row r="13" ht="9" customHeight="1"/>
    <row r="14" spans="1:21" ht="17.25" customHeight="1">
      <c r="A14" s="234" t="s">
        <v>25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</row>
    <row r="15" spans="1:26" ht="17.25" customHeight="1">
      <c r="A15" s="56"/>
      <c r="B15" s="56"/>
      <c r="C15" s="56"/>
      <c r="D15" s="56"/>
      <c r="F15" s="57" t="s">
        <v>86</v>
      </c>
      <c r="G15" s="223" t="str">
        <f>'Для розрахунку'!G15:K15</f>
        <v>рік</v>
      </c>
      <c r="H15" s="224"/>
      <c r="I15" s="224"/>
      <c r="J15" s="224"/>
      <c r="K15" s="224"/>
      <c r="L15" s="58" t="s">
        <v>77</v>
      </c>
      <c r="M15" s="119" t="str">
        <f>'Для розрахунку'!M15</f>
        <v>12</v>
      </c>
      <c r="N15" s="87"/>
      <c r="O15" s="60" t="s">
        <v>78</v>
      </c>
      <c r="P15" s="59"/>
      <c r="R15" s="56"/>
      <c r="S15" s="56"/>
      <c r="T15" s="56"/>
      <c r="W15" s="1"/>
      <c r="X15" s="1"/>
      <c r="Y15" s="1"/>
      <c r="Z15" s="1"/>
    </row>
    <row r="16" spans="23:26" ht="9" customHeight="1">
      <c r="W16" s="10"/>
      <c r="X16" s="10"/>
      <c r="Y16" s="10"/>
      <c r="Z16" s="10"/>
    </row>
    <row r="17" spans="9:26" ht="12.75" customHeight="1">
      <c r="I17" s="237" t="s">
        <v>26</v>
      </c>
      <c r="J17" s="237"/>
      <c r="K17" s="237"/>
      <c r="L17" s="237"/>
      <c r="O17" s="92" t="s">
        <v>9</v>
      </c>
      <c r="Q17" s="225" t="s">
        <v>24</v>
      </c>
      <c r="R17" s="225"/>
      <c r="S17" s="225"/>
      <c r="T17" s="225"/>
      <c r="U17" s="225"/>
      <c r="W17" s="10"/>
      <c r="X17" s="10"/>
      <c r="Y17" s="10"/>
      <c r="Z17" s="10"/>
    </row>
    <row r="18" spans="1:26" s="1" customFormat="1" ht="19.5" customHeight="1">
      <c r="A18" s="209" t="s">
        <v>27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61"/>
      <c r="W18" s="10"/>
      <c r="X18" s="10"/>
      <c r="Y18" s="10"/>
      <c r="Z18" s="10"/>
    </row>
    <row r="19" spans="1:22" s="10" customFormat="1" ht="25.5" customHeight="1">
      <c r="A19" s="228" t="s">
        <v>28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62" t="s">
        <v>10</v>
      </c>
      <c r="N19" s="210" t="s">
        <v>70</v>
      </c>
      <c r="O19" s="210"/>
      <c r="P19" s="210"/>
      <c r="Q19" s="210" t="s">
        <v>71</v>
      </c>
      <c r="R19" s="210"/>
      <c r="S19" s="210"/>
      <c r="T19" s="210"/>
      <c r="U19" s="210"/>
      <c r="V19" s="63"/>
    </row>
    <row r="20" spans="1:22" s="10" customFormat="1" ht="12.75">
      <c r="A20" s="228">
        <v>1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64">
        <v>2</v>
      </c>
      <c r="N20" s="210">
        <v>3</v>
      </c>
      <c r="O20" s="210"/>
      <c r="P20" s="210"/>
      <c r="Q20" s="210">
        <v>4</v>
      </c>
      <c r="R20" s="210"/>
      <c r="S20" s="210"/>
      <c r="T20" s="210"/>
      <c r="U20" s="210"/>
      <c r="V20" s="63"/>
    </row>
    <row r="21" spans="1:22" s="10" customFormat="1" ht="12.75">
      <c r="A21" s="231" t="s">
        <v>29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65" t="s">
        <v>14</v>
      </c>
      <c r="N21" s="198">
        <f>IF('Для розрахунку'!N21:P21=0,"-",'Для розрахунку'!N21:P21)</f>
        <v>55539</v>
      </c>
      <c r="O21" s="198"/>
      <c r="P21" s="198"/>
      <c r="Q21" s="195">
        <f>IF('Для розрахунку'!Q21:U21=0,"-",'Для розрахунку'!Q21:U21)</f>
        <v>37199</v>
      </c>
      <c r="R21" s="196"/>
      <c r="S21" s="196"/>
      <c r="T21" s="196"/>
      <c r="U21" s="196"/>
      <c r="V21" s="63"/>
    </row>
    <row r="22" spans="1:22" s="10" customFormat="1" ht="12.75">
      <c r="A22" s="231" t="s">
        <v>30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65" t="s">
        <v>72</v>
      </c>
      <c r="N22" s="120" t="str">
        <f>IF('Для розрахунку'!O22=0," ","(")</f>
        <v> </v>
      </c>
      <c r="O22" s="121" t="str">
        <f>IF('Для розрахунку'!O22=0,"-",'Для розрахунку'!O22)</f>
        <v>-</v>
      </c>
      <c r="P22" s="122" t="str">
        <f>IF('Для розрахунку'!O22=0," ",")")</f>
        <v> </v>
      </c>
      <c r="Q22" s="120" t="str">
        <f>IF('Для розрахунку'!R22=0," ","(")</f>
        <v> </v>
      </c>
      <c r="R22" s="197" t="str">
        <f>IF('Для розрахунку'!R22:T22=0,"-",'Для розрахунку'!R22:T22)</f>
        <v>-</v>
      </c>
      <c r="S22" s="197"/>
      <c r="T22" s="197"/>
      <c r="U22" s="122" t="str">
        <f>IF('Для розрахунку'!R22=0," ",")")</f>
        <v> </v>
      </c>
      <c r="V22" s="63"/>
    </row>
    <row r="23" spans="1:22" s="10" customFormat="1" ht="12.75">
      <c r="A23" s="231" t="s">
        <v>31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65" t="s">
        <v>15</v>
      </c>
      <c r="N23" s="120" t="str">
        <f>IF('Для розрахунку'!O23=0," ","(")</f>
        <v> </v>
      </c>
      <c r="O23" s="121" t="str">
        <f>IF('Для розрахунку'!O23=0,"-",'Для розрахунку'!O23)</f>
        <v>-</v>
      </c>
      <c r="P23" s="122" t="str">
        <f>IF('Для розрахунку'!O23=0," ",")")</f>
        <v> </v>
      </c>
      <c r="Q23" s="120" t="str">
        <f>IF('Для розрахунку'!R23=0," ","(")</f>
        <v> </v>
      </c>
      <c r="R23" s="197" t="str">
        <f>IF('Для розрахунку'!R23:T23=0,"-",'Для розрахунку'!R23:T23)</f>
        <v>-</v>
      </c>
      <c r="S23" s="197"/>
      <c r="T23" s="197"/>
      <c r="U23" s="122" t="str">
        <f>IF('Для розрахунку'!R23=0," ",")")</f>
        <v> </v>
      </c>
      <c r="V23" s="63"/>
    </row>
    <row r="24" spans="1:22" s="10" customFormat="1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65" t="s">
        <v>73</v>
      </c>
      <c r="N24" s="120" t="str">
        <f>IF('Для розрахунку'!O24=0," ","(")</f>
        <v> </v>
      </c>
      <c r="O24" s="121" t="str">
        <f>IF('Для розрахунку'!O24=0,"-",'Для розрахунку'!O24)</f>
        <v>-</v>
      </c>
      <c r="P24" s="122" t="str">
        <f>IF('Для розрахунку'!O24=0," ",")")</f>
        <v> </v>
      </c>
      <c r="Q24" s="120" t="str">
        <f>IF('Для розрахунку'!R24=0," ","(")</f>
        <v> </v>
      </c>
      <c r="R24" s="197" t="str">
        <f>IF('Для розрахунку'!R24:T24=0,"-",'Для розрахунку'!R24:T24)</f>
        <v>-</v>
      </c>
      <c r="S24" s="197"/>
      <c r="T24" s="197"/>
      <c r="U24" s="122" t="str">
        <f>IF('Для розрахунку'!R24=0," ",")")</f>
        <v> </v>
      </c>
      <c r="V24" s="63"/>
    </row>
    <row r="25" spans="1:22" s="10" customFormat="1" ht="12.75">
      <c r="A25" s="231" t="s">
        <v>32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65" t="s">
        <v>16</v>
      </c>
      <c r="N25" s="120" t="str">
        <f>IF('Для розрахунку'!O25=0," ","(")</f>
        <v> </v>
      </c>
      <c r="O25" s="121" t="str">
        <f>IF('Для розрахунку'!O25=0,"-",'Для розрахунку'!O25)</f>
        <v>-</v>
      </c>
      <c r="P25" s="122" t="str">
        <f>IF('Для розрахунку'!O25=0," ",")")</f>
        <v> </v>
      </c>
      <c r="Q25" s="120" t="str">
        <f>IF('Для розрахунку'!R25=0," ","(")</f>
        <v> </v>
      </c>
      <c r="R25" s="197" t="str">
        <f>IF('Для розрахунку'!R25:T25=0,"-",'Для розрахунку'!R25:T25)</f>
        <v>-</v>
      </c>
      <c r="S25" s="197"/>
      <c r="T25" s="197"/>
      <c r="U25" s="122" t="str">
        <f>IF('Для розрахунку'!R25=0," ",")")</f>
        <v> </v>
      </c>
      <c r="V25" s="63"/>
    </row>
    <row r="26" spans="1:22" s="10" customFormat="1" ht="12.75">
      <c r="A26" s="231" t="s">
        <v>33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65" t="s">
        <v>74</v>
      </c>
      <c r="N26" s="198">
        <f>IF('Для розрахунку'!N26:P26=0,"-",'Для розрахунку'!N26:P26)</f>
        <v>55539</v>
      </c>
      <c r="O26" s="198"/>
      <c r="P26" s="198"/>
      <c r="Q26" s="195">
        <f>IF('Для розрахунку'!Q26:U26=0,"-",'Для розрахунку'!Q26:U26)</f>
        <v>37199</v>
      </c>
      <c r="R26" s="196"/>
      <c r="S26" s="196"/>
      <c r="T26" s="196"/>
      <c r="U26" s="196"/>
      <c r="V26" s="63"/>
    </row>
    <row r="27" spans="1:22" s="10" customFormat="1" ht="12.75">
      <c r="A27" s="231" t="s">
        <v>34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65" t="s">
        <v>17</v>
      </c>
      <c r="N27" s="120" t="str">
        <f>IF('Для розрахунку'!O27=0," ","(")</f>
        <v>(</v>
      </c>
      <c r="O27" s="121">
        <f>IF('Для розрахунку'!O27=0,"-",'Для розрахунку'!O27)</f>
        <v>24543</v>
      </c>
      <c r="P27" s="122" t="str">
        <f>IF('Для розрахунку'!O27=0," ",")")</f>
        <v>)</v>
      </c>
      <c r="Q27" s="120" t="str">
        <f>IF('Для розрахунку'!R27=0," ","(")</f>
        <v>(</v>
      </c>
      <c r="R27" s="197">
        <f>IF('Для розрахунку'!R27:T27=0,"-",'Для розрахунку'!R27:T27)</f>
        <v>22738</v>
      </c>
      <c r="S27" s="197"/>
      <c r="T27" s="197"/>
      <c r="U27" s="122" t="str">
        <f>IF('Для розрахунку'!R27=0," ",")")</f>
        <v>)</v>
      </c>
      <c r="V27" s="63"/>
    </row>
    <row r="28" spans="1:22" s="10" customFormat="1" ht="12.75">
      <c r="A28" s="194" t="s">
        <v>35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66"/>
      <c r="N28" s="232"/>
      <c r="O28" s="232"/>
      <c r="P28" s="232"/>
      <c r="Q28" s="196"/>
      <c r="R28" s="196"/>
      <c r="S28" s="196"/>
      <c r="T28" s="196"/>
      <c r="U28" s="196"/>
      <c r="V28" s="63"/>
    </row>
    <row r="29" spans="1:22" s="10" customFormat="1" ht="12.75">
      <c r="A29" s="193" t="s">
        <v>36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67" t="s">
        <v>18</v>
      </c>
      <c r="N29" s="198">
        <f>IF('Для розрахунку'!N29:P29="0","-",'Для розрахунку'!N29:P29)</f>
        <v>30996</v>
      </c>
      <c r="O29" s="198"/>
      <c r="P29" s="198"/>
      <c r="Q29" s="195">
        <f>IF('Для розрахунку'!Q29:U29="0","-",'Для розрахунку'!Q29:U29)</f>
        <v>14461</v>
      </c>
      <c r="R29" s="196"/>
      <c r="S29" s="196"/>
      <c r="T29" s="196"/>
      <c r="U29" s="196"/>
      <c r="V29" s="63"/>
    </row>
    <row r="30" spans="1:22" s="10" customFormat="1" ht="12.75">
      <c r="A30" s="193" t="s">
        <v>37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65" t="s">
        <v>75</v>
      </c>
      <c r="N30" s="120" t="str">
        <f>IF('Для розрахунку'!O30="0"," ","(")</f>
        <v> </v>
      </c>
      <c r="O30" s="121" t="str">
        <f>IF('Для розрахунку'!O30="0","-",'Для розрахунку'!O30)</f>
        <v>-</v>
      </c>
      <c r="P30" s="122" t="str">
        <f>IF('Для розрахунку'!O30="0"," ",")")</f>
        <v> </v>
      </c>
      <c r="Q30" s="120" t="str">
        <f>IF('Для розрахунку'!R30="0"," ","(")</f>
        <v>(</v>
      </c>
      <c r="R30" s="197">
        <f>IF('Для розрахунку'!R30:T30="0","-",'Для розрахунку'!R30:T30)</f>
        <v>0</v>
      </c>
      <c r="S30" s="197"/>
      <c r="T30" s="197"/>
      <c r="U30" s="122" t="str">
        <f>IF('Для розрахунку'!R30="0"," ",")")</f>
        <v>)</v>
      </c>
      <c r="V30" s="63"/>
    </row>
    <row r="31" spans="1:22" s="10" customFormat="1" ht="12.75">
      <c r="A31" s="231" t="s">
        <v>38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65" t="s">
        <v>19</v>
      </c>
      <c r="N31" s="198">
        <f>IF('Для розрахунку'!N31:P31=0,"-",'Для розрахунку'!N31:P31)</f>
        <v>7313</v>
      </c>
      <c r="O31" s="198"/>
      <c r="P31" s="198"/>
      <c r="Q31" s="195">
        <f>IF('Для розрахунку'!Q31:U31=0,"-",'Для розрахунку'!Q31:U31)</f>
        <v>14988</v>
      </c>
      <c r="R31" s="196"/>
      <c r="S31" s="196"/>
      <c r="T31" s="196"/>
      <c r="U31" s="196"/>
      <c r="V31" s="63"/>
    </row>
    <row r="32" spans="1:22" s="10" customFormat="1" ht="12.75">
      <c r="A32" s="231" t="s">
        <v>39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65" t="s">
        <v>20</v>
      </c>
      <c r="N32" s="120" t="str">
        <f>IF('Для розрахунку'!O32=0," ","(")</f>
        <v>(</v>
      </c>
      <c r="O32" s="121">
        <f>IF('Для розрахунку'!O32=0,"-",'Для розрахунку'!O32)</f>
        <v>9214</v>
      </c>
      <c r="P32" s="122" t="str">
        <f>IF('Для розрахунку'!O32=0," ",")")</f>
        <v>)</v>
      </c>
      <c r="Q32" s="120" t="str">
        <f>IF('Для розрахунку'!R32=0," ","(")</f>
        <v>(</v>
      </c>
      <c r="R32" s="197">
        <f>IF('Для розрахунку'!R32:T32=0,"-",'Для розрахунку'!R32:T32)</f>
        <v>9173</v>
      </c>
      <c r="S32" s="197"/>
      <c r="T32" s="197"/>
      <c r="U32" s="122" t="str">
        <f>IF('Для розрахунку'!R32=0," ",")")</f>
        <v>)</v>
      </c>
      <c r="V32" s="63"/>
    </row>
    <row r="33" spans="1:22" s="10" customFormat="1" ht="12.75">
      <c r="A33" s="231" t="s">
        <v>40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65" t="s">
        <v>21</v>
      </c>
      <c r="N33" s="120" t="str">
        <f>IF('Для розрахунку'!O33=0," ","(")</f>
        <v>(</v>
      </c>
      <c r="O33" s="121">
        <f>IF('Для розрахунку'!O33=0,"-",'Для розрахунку'!O33)</f>
        <v>9808</v>
      </c>
      <c r="P33" s="122" t="str">
        <f>IF('Для розрахунку'!O33=0," ",")")</f>
        <v>)</v>
      </c>
      <c r="Q33" s="120" t="str">
        <f>IF('Для розрахунку'!R33=0," ","(")</f>
        <v>(</v>
      </c>
      <c r="R33" s="197">
        <f>IF('Для розрахунку'!R33:T33=0,"-",'Для розрахунку'!R33:T33)</f>
        <v>11385</v>
      </c>
      <c r="S33" s="197"/>
      <c r="T33" s="197"/>
      <c r="U33" s="122" t="str">
        <f>IF('Для розрахунку'!R33=0," ",")")</f>
        <v>)</v>
      </c>
      <c r="V33" s="63"/>
    </row>
    <row r="34" spans="1:22" s="10" customFormat="1" ht="12.75">
      <c r="A34" s="231" t="s">
        <v>41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65" t="s">
        <v>76</v>
      </c>
      <c r="N34" s="120" t="str">
        <f>IF('Для розрахунку'!O34=0," ","(")</f>
        <v>(</v>
      </c>
      <c r="O34" s="121">
        <f>IF('Для розрахунку'!O34=0,"-",'Для розрахунку'!O34)</f>
        <v>7751</v>
      </c>
      <c r="P34" s="122" t="str">
        <f>IF('Для розрахунку'!O34=0," ",")")</f>
        <v>)</v>
      </c>
      <c r="Q34" s="120" t="str">
        <f>IF('Для розрахунку'!R34=0," ","(")</f>
        <v>(</v>
      </c>
      <c r="R34" s="197">
        <f>IF('Для розрахунку'!R34:T34=0,"-",'Для розрахунку'!R34:T34)</f>
        <v>7790</v>
      </c>
      <c r="S34" s="197"/>
      <c r="T34" s="197"/>
      <c r="U34" s="122" t="str">
        <f>IF('Для розрахунку'!R34=0," ",")")</f>
        <v>)</v>
      </c>
      <c r="V34" s="63"/>
    </row>
    <row r="35" spans="1:22" s="10" customFormat="1" ht="12.75">
      <c r="A35" s="194" t="s">
        <v>42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65"/>
      <c r="N35" s="232"/>
      <c r="O35" s="232"/>
      <c r="P35" s="232"/>
      <c r="Q35" s="196"/>
      <c r="R35" s="196"/>
      <c r="S35" s="196"/>
      <c r="T35" s="196"/>
      <c r="U35" s="196"/>
      <c r="V35" s="63"/>
    </row>
    <row r="36" spans="1:22" s="10" customFormat="1" ht="12.75">
      <c r="A36" s="193" t="s">
        <v>36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65">
        <v>100</v>
      </c>
      <c r="N36" s="198">
        <f>IF('Для розрахунку'!N36:P36="0","-",'Для розрахунку'!N36:P36)</f>
        <v>11535</v>
      </c>
      <c r="O36" s="198"/>
      <c r="P36" s="198"/>
      <c r="Q36" s="195">
        <f>IF('Для розрахунку'!Q36:U36="0","-",'Для розрахунку'!Q36:U36)</f>
        <v>1101</v>
      </c>
      <c r="R36" s="196"/>
      <c r="S36" s="196"/>
      <c r="T36" s="196"/>
      <c r="U36" s="196"/>
      <c r="V36" s="63"/>
    </row>
    <row r="37" spans="1:22" s="10" customFormat="1" ht="12.75">
      <c r="A37" s="193" t="s">
        <v>37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65">
        <v>105</v>
      </c>
      <c r="N37" s="120" t="str">
        <f>IF('Для розрахунку'!O37="0"," ","(")</f>
        <v> </v>
      </c>
      <c r="O37" s="121" t="str">
        <f>IF('Для розрахунку'!O37="0","-",'Для розрахунку'!O37)</f>
        <v>-</v>
      </c>
      <c r="P37" s="122" t="str">
        <f>IF('Для розрахунку'!O37="0"," ",")")</f>
        <v> </v>
      </c>
      <c r="Q37" s="120" t="str">
        <f>IF('Для розрахунку'!R37="0"," ","(")</f>
        <v> </v>
      </c>
      <c r="R37" s="197" t="str">
        <f>IF('Для розрахунку'!R37:T37="0","-",'Для розрахунку'!R37:T37)</f>
        <v>-</v>
      </c>
      <c r="S37" s="197"/>
      <c r="T37" s="197"/>
      <c r="U37" s="122" t="str">
        <f>IF('Для розрахунку'!R37="0"," ",")")</f>
        <v> </v>
      </c>
      <c r="V37" s="63"/>
    </row>
    <row r="38" spans="1:22" s="10" customFormat="1" ht="12.75">
      <c r="A38" s="231" t="s">
        <v>43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65">
        <v>110</v>
      </c>
      <c r="N38" s="198" t="str">
        <f>IF('Для розрахунку'!N38:P38=0,"-",'Для розрахунку'!N38:P38)</f>
        <v>-</v>
      </c>
      <c r="O38" s="198"/>
      <c r="P38" s="198"/>
      <c r="Q38" s="195" t="str">
        <f>IF('Для розрахунку'!Q38:U38=0,"-",'Для розрахунку'!Q38:U38)</f>
        <v>-</v>
      </c>
      <c r="R38" s="196"/>
      <c r="S38" s="196"/>
      <c r="T38" s="196"/>
      <c r="U38" s="196"/>
      <c r="V38" s="63"/>
    </row>
    <row r="39" spans="1:22" s="10" customFormat="1" ht="12.75">
      <c r="A39" s="231" t="s">
        <v>44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65">
        <v>120</v>
      </c>
      <c r="N39" s="198">
        <f>IF('Для розрахунку'!N39:P39=0,"-",'Для розрахунку'!N39:P39)</f>
        <v>458</v>
      </c>
      <c r="O39" s="198"/>
      <c r="P39" s="198"/>
      <c r="Q39" s="195">
        <f>IF('Для розрахунку'!Q39:U39=0,"-",'Для розрахунку'!Q39:U39)</f>
        <v>601</v>
      </c>
      <c r="R39" s="196"/>
      <c r="S39" s="196"/>
      <c r="T39" s="196"/>
      <c r="U39" s="196"/>
      <c r="V39" s="63"/>
    </row>
    <row r="40" spans="1:22" s="10" customFormat="1" ht="12.75">
      <c r="A40" s="231" t="s">
        <v>94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65">
        <v>130</v>
      </c>
      <c r="N40" s="198">
        <f>IF('Для розрахунку'!N40:P40=0,"-",'Для розрахунку'!N40:P40)</f>
        <v>38370</v>
      </c>
      <c r="O40" s="198"/>
      <c r="P40" s="198"/>
      <c r="Q40" s="195">
        <f>IF('Для розрахунку'!Q40:U40=0,"-",'Для розрахунку'!Q40:U40)</f>
        <v>10553</v>
      </c>
      <c r="R40" s="196"/>
      <c r="S40" s="196"/>
      <c r="T40" s="196"/>
      <c r="U40" s="196"/>
      <c r="V40" s="63"/>
    </row>
    <row r="41" spans="1:22" s="10" customFormat="1" ht="12.75">
      <c r="A41" s="231" t="s">
        <v>45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65">
        <v>140</v>
      </c>
      <c r="N41" s="120" t="str">
        <f>IF('Для розрахунку'!O41=0," ","(")</f>
        <v>(</v>
      </c>
      <c r="O41" s="121">
        <f>IF('Для розрахунку'!O41=0,"-",'Для розрахунку'!O41)</f>
        <v>162</v>
      </c>
      <c r="P41" s="122" t="str">
        <f>IF('Для розрахунку'!O41=0," ",")")</f>
        <v>)</v>
      </c>
      <c r="Q41" s="120" t="str">
        <f>IF('Для розрахунку'!R41=0," ","(")</f>
        <v>(</v>
      </c>
      <c r="R41" s="197">
        <f>IF('Для розрахунку'!R41:T41=0,"-",'Для розрахунку'!R41:T41)</f>
        <v>306</v>
      </c>
      <c r="S41" s="197"/>
      <c r="T41" s="197"/>
      <c r="U41" s="122" t="str">
        <f>IF('Для розрахунку'!R41=0," ",")")</f>
        <v>)</v>
      </c>
      <c r="V41" s="63"/>
    </row>
    <row r="42" spans="1:22" s="10" customFormat="1" ht="12.75">
      <c r="A42" s="231" t="s">
        <v>46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65">
        <v>150</v>
      </c>
      <c r="N42" s="120" t="str">
        <f>IF('Для розрахунку'!O42=0," ","(")</f>
        <v> </v>
      </c>
      <c r="O42" s="121" t="str">
        <f>IF('Для розрахунку'!O42=0,"-",'Для розрахунку'!O42)</f>
        <v>-</v>
      </c>
      <c r="P42" s="122" t="str">
        <f>IF('Для розрахунку'!O42=0," ",")")</f>
        <v> </v>
      </c>
      <c r="Q42" s="120" t="str">
        <f>IF('Для розрахунку'!R42=0," ","(")</f>
        <v> </v>
      </c>
      <c r="R42" s="197" t="str">
        <f>IF('Для розрахунку'!R42:T42=0,"-",'Для розрахунку'!R42:T42)</f>
        <v>-</v>
      </c>
      <c r="S42" s="197"/>
      <c r="T42" s="197"/>
      <c r="U42" s="122" t="str">
        <f>IF('Для розрахунку'!R42=0," ",")")</f>
        <v> </v>
      </c>
      <c r="V42" s="63"/>
    </row>
    <row r="43" spans="1:22" s="10" customFormat="1" ht="12.75">
      <c r="A43" s="231" t="s">
        <v>47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65">
        <v>160</v>
      </c>
      <c r="N43" s="120" t="str">
        <f>IF('Для розрахунку'!O43=0," ","(")</f>
        <v>(</v>
      </c>
      <c r="O43" s="121">
        <f>IF('Для розрахунку'!O43=0,"-",'Для розрахунку'!O43)</f>
        <v>35971</v>
      </c>
      <c r="P43" s="122" t="str">
        <f>IF('Для розрахунку'!O43=0," ",")")</f>
        <v>)</v>
      </c>
      <c r="Q43" s="120" t="str">
        <f>IF('Для розрахунку'!R43=0," ","(")</f>
        <v>(</v>
      </c>
      <c r="R43" s="197">
        <f>IF('Для розрахунку'!R43:T43=0,"-",'Для розрахунку'!R43:T43)</f>
        <v>9026</v>
      </c>
      <c r="S43" s="197"/>
      <c r="T43" s="197"/>
      <c r="U43" s="122" t="str">
        <f>IF('Для розрахунку'!R43=0," ",")")</f>
        <v>)</v>
      </c>
      <c r="V43" s="63"/>
    </row>
    <row r="44" spans="1:22" s="10" customFormat="1" ht="12.75">
      <c r="A44" s="194" t="s">
        <v>48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65"/>
      <c r="N44" s="232"/>
      <c r="O44" s="232"/>
      <c r="P44" s="232"/>
      <c r="Q44" s="196"/>
      <c r="R44" s="196"/>
      <c r="S44" s="196"/>
      <c r="T44" s="196"/>
      <c r="U44" s="196"/>
      <c r="V44" s="63"/>
    </row>
    <row r="45" spans="1:22" s="10" customFormat="1" ht="12.75">
      <c r="A45" s="193" t="s">
        <v>36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65">
        <v>170</v>
      </c>
      <c r="N45" s="198">
        <f>IF('Для розрахунку'!N45:P45="0","-",'Для розрахунку'!N45:P45)</f>
        <v>14230</v>
      </c>
      <c r="O45" s="198"/>
      <c r="P45" s="198"/>
      <c r="Q45" s="195">
        <f>IF('Для розрахунку'!Q45:U45="0","-",'Для розрахунку'!Q45:U45)</f>
        <v>2923</v>
      </c>
      <c r="R45" s="196"/>
      <c r="S45" s="196"/>
      <c r="T45" s="196"/>
      <c r="U45" s="196"/>
      <c r="V45" s="63"/>
    </row>
    <row r="46" spans="1:22" s="10" customFormat="1" ht="12.75">
      <c r="A46" s="193" t="s">
        <v>37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65">
        <v>175</v>
      </c>
      <c r="N46" s="120" t="str">
        <f>IF('Для розрахунку'!O46="0"," ","(")</f>
        <v> </v>
      </c>
      <c r="O46" s="121" t="str">
        <f>IF('Для розрахунку'!O46="0","-",'Для розрахунку'!O46)</f>
        <v>-</v>
      </c>
      <c r="P46" s="122" t="str">
        <f>IF('Для розрахунку'!O46="0"," ",")")</f>
        <v> </v>
      </c>
      <c r="Q46" s="120" t="str">
        <f>IF('Для розрахунку'!R46="0"," ","(")</f>
        <v> </v>
      </c>
      <c r="R46" s="197" t="str">
        <f>IF('Для розрахунку'!R46:T46="0","-",'Для розрахунку'!R46:T46)</f>
        <v>-</v>
      </c>
      <c r="S46" s="197"/>
      <c r="T46" s="197"/>
      <c r="U46" s="122" t="str">
        <f>IF('Для розрахунку'!R46="0"," ",")")</f>
        <v> </v>
      </c>
      <c r="V46" s="63"/>
    </row>
    <row r="47" spans="1:22" s="10" customFormat="1" ht="12.75">
      <c r="A47" s="231" t="s">
        <v>49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65">
        <v>180</v>
      </c>
      <c r="N47" s="120" t="str">
        <f>IF('Для розрахунку'!O47=0," ","(")</f>
        <v>(</v>
      </c>
      <c r="O47" s="121">
        <f>IF('Для розрахунку'!O47=0,"-",'Для розрахунку'!O47)</f>
        <v>1974</v>
      </c>
      <c r="P47" s="122" t="str">
        <f>IF('Для розрахунку'!O47=0," ",")")</f>
        <v>)</v>
      </c>
      <c r="Q47" s="120" t="str">
        <f>IF('Для розрахунку'!R47=0," ","(")</f>
        <v>(</v>
      </c>
      <c r="R47" s="197">
        <f>IF('Для розрахунку'!R47:T47=0,"-",'Для розрахунку'!R47:T47)</f>
        <v>2213</v>
      </c>
      <c r="S47" s="197"/>
      <c r="T47" s="197"/>
      <c r="U47" s="122" t="str">
        <f>IF('Для розрахунку'!R47=0," ",")")</f>
        <v>)</v>
      </c>
      <c r="V47" s="63"/>
    </row>
    <row r="48" spans="1:22" s="10" customFormat="1" ht="12.75">
      <c r="A48" s="194" t="s">
        <v>50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65"/>
      <c r="N48" s="232"/>
      <c r="O48" s="232"/>
      <c r="P48" s="232"/>
      <c r="Q48" s="196"/>
      <c r="R48" s="196"/>
      <c r="S48" s="196"/>
      <c r="T48" s="196"/>
      <c r="U48" s="196"/>
      <c r="V48" s="63"/>
    </row>
    <row r="49" spans="1:22" s="10" customFormat="1" ht="12.75">
      <c r="A49" s="193" t="s">
        <v>36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65">
        <v>190</v>
      </c>
      <c r="N49" s="198">
        <f>IF('Для розрахунку'!N49:P49="0","-",'Для розрахунку'!N49:P49)</f>
        <v>12256</v>
      </c>
      <c r="O49" s="198"/>
      <c r="P49" s="198"/>
      <c r="Q49" s="195">
        <f>IF('Для розрахунку'!Q49:U49="0","-",'Для розрахунку'!Q49:U49)</f>
        <v>710</v>
      </c>
      <c r="R49" s="196"/>
      <c r="S49" s="196"/>
      <c r="T49" s="196"/>
      <c r="U49" s="196"/>
      <c r="V49" s="63"/>
    </row>
    <row r="50" spans="1:22" s="10" customFormat="1" ht="12.75">
      <c r="A50" s="193" t="s">
        <v>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65">
        <v>195</v>
      </c>
      <c r="N50" s="120" t="str">
        <f>IF('Для розрахунку'!O50="0"," ","(")</f>
        <v> </v>
      </c>
      <c r="O50" s="121" t="str">
        <f>IF('Для розрахунку'!O50="0","-",'Для розрахунку'!O50)</f>
        <v>-</v>
      </c>
      <c r="P50" s="122" t="str">
        <f>IF('Для розрахунку'!O50="0"," ",")")</f>
        <v> </v>
      </c>
      <c r="Q50" s="120" t="str">
        <f>IF('Для розрахунку'!R50="0"," ","(")</f>
        <v> </v>
      </c>
      <c r="R50" s="197" t="str">
        <f>IF('Для розрахунку'!R50:T50="0","-",'Для розрахунку'!R50:T50)</f>
        <v>-</v>
      </c>
      <c r="S50" s="197"/>
      <c r="T50" s="197"/>
      <c r="U50" s="122" t="str">
        <f>IF('Для розрахунку'!R50="0"," ",")")</f>
        <v> </v>
      </c>
      <c r="V50" s="63"/>
    </row>
    <row r="51" spans="1:22" s="10" customFormat="1" ht="12.75">
      <c r="A51" s="194" t="s">
        <v>51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65"/>
      <c r="N51" s="232"/>
      <c r="O51" s="232"/>
      <c r="P51" s="232"/>
      <c r="Q51" s="196"/>
      <c r="R51" s="196"/>
      <c r="S51" s="196"/>
      <c r="T51" s="196"/>
      <c r="U51" s="196"/>
      <c r="V51" s="63"/>
    </row>
    <row r="52" spans="1:22" s="10" customFormat="1" ht="12.75">
      <c r="A52" s="193" t="s">
        <v>52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65">
        <v>200</v>
      </c>
      <c r="N52" s="198" t="str">
        <f>IF('Для розрахунку'!N52:P52=0,"-",'Для розрахунку'!N52:P52)</f>
        <v>9</v>
      </c>
      <c r="O52" s="198"/>
      <c r="P52" s="198"/>
      <c r="Q52" s="195" t="str">
        <f>IF('Для розрахунку'!Q52:U52=0,"-",'Для розрахунку'!Q52:U52)</f>
        <v>-</v>
      </c>
      <c r="R52" s="196"/>
      <c r="S52" s="196"/>
      <c r="T52" s="196"/>
      <c r="U52" s="196"/>
      <c r="V52" s="63"/>
    </row>
    <row r="53" spans="1:22" s="10" customFormat="1" ht="12.75">
      <c r="A53" s="193" t="s">
        <v>53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65">
        <v>205</v>
      </c>
      <c r="N53" s="120" t="str">
        <f>IF('Для розрахунку'!O53=0," ","(")</f>
        <v>(</v>
      </c>
      <c r="O53" s="121">
        <f>IF('Для розрахунку'!O53=0,"-",'Для розрахунку'!O53)</f>
        <v>11</v>
      </c>
      <c r="P53" s="122" t="str">
        <f>IF('Для розрахунку'!O53=0," ",")")</f>
        <v>)</v>
      </c>
      <c r="Q53" s="120" t="str">
        <f>IF('Для розрахунку'!R53=0," ","(")</f>
        <v> </v>
      </c>
      <c r="R53" s="197" t="str">
        <f>IF('Для розрахунку'!R53:T53=0,"-",'Для розрахунку'!R53:T53)</f>
        <v>-</v>
      </c>
      <c r="S53" s="197"/>
      <c r="T53" s="197"/>
      <c r="U53" s="122" t="str">
        <f>IF('Для розрахунку'!R53=0," ",")")</f>
        <v> </v>
      </c>
      <c r="V53" s="63"/>
    </row>
    <row r="54" spans="1:22" s="10" customFormat="1" ht="12.75">
      <c r="A54" s="231" t="s">
        <v>54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65">
        <v>210</v>
      </c>
      <c r="N54" s="120" t="str">
        <f>IF('Для розрахунку'!O54=0," ","(")</f>
        <v> </v>
      </c>
      <c r="O54" s="121" t="str">
        <f>IF('Для розрахунку'!O54=0,"-",'Для розрахунку'!O54)</f>
        <v>-</v>
      </c>
      <c r="P54" s="122" t="str">
        <f>IF('Для розрахунку'!O54=0," ",")")</f>
        <v> </v>
      </c>
      <c r="Q54" s="120" t="str">
        <f>IF('Для розрахунку'!R54=0," ","(")</f>
        <v> </v>
      </c>
      <c r="R54" s="197" t="str">
        <f>IF('Для розрахунку'!R54:T54=0,"-",'Для розрахунку'!R54:T54)</f>
        <v>-</v>
      </c>
      <c r="S54" s="197"/>
      <c r="T54" s="197"/>
      <c r="U54" s="122" t="str">
        <f>IF('Для розрахунку'!R54=0," ",")")</f>
        <v> </v>
      </c>
      <c r="V54" s="63"/>
    </row>
    <row r="55" spans="1:22" s="10" customFormat="1" ht="12.75">
      <c r="A55" s="194" t="s">
        <v>55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65"/>
      <c r="N55" s="232"/>
      <c r="O55" s="232"/>
      <c r="P55" s="232"/>
      <c r="Q55" s="196"/>
      <c r="R55" s="196"/>
      <c r="S55" s="196"/>
      <c r="T55" s="196"/>
      <c r="U55" s="196"/>
      <c r="V55" s="63"/>
    </row>
    <row r="56" spans="1:26" s="10" customFormat="1" ht="12.75">
      <c r="A56" s="193" t="s">
        <v>36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65">
        <v>220</v>
      </c>
      <c r="N56" s="198">
        <f>IF('Для розрахунку'!N56:P56="0","-",'Для розрахунку'!N56:P56)</f>
        <v>12253</v>
      </c>
      <c r="O56" s="198"/>
      <c r="P56" s="198"/>
      <c r="Q56" s="195">
        <f>IF('Для розрахунку'!Q56:U56="0","-",'Для розрахунку'!Q56:U56)</f>
        <v>710</v>
      </c>
      <c r="R56" s="196"/>
      <c r="S56" s="196"/>
      <c r="T56" s="196"/>
      <c r="U56" s="196"/>
      <c r="V56" s="63"/>
      <c r="W56" s="41"/>
      <c r="X56" s="41"/>
      <c r="Y56" s="41"/>
      <c r="Z56" s="41"/>
    </row>
    <row r="57" spans="1:22" s="10" customFormat="1" ht="12.75">
      <c r="A57" s="193" t="s">
        <v>37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65">
        <v>225</v>
      </c>
      <c r="N57" s="120" t="str">
        <f>IF('Для розрахунку'!O57="0"," ","(")</f>
        <v> </v>
      </c>
      <c r="O57" s="121" t="str">
        <f>IF('Для розрахунку'!O57="0","-",'Для розрахунку'!O57)</f>
        <v>-</v>
      </c>
      <c r="P57" s="122" t="str">
        <f>IF('Для розрахунку'!O57="0"," ",")")</f>
        <v> </v>
      </c>
      <c r="Q57" s="120" t="str">
        <f>IF('Для розрахунку'!R57="0"," ","(")</f>
        <v> </v>
      </c>
      <c r="R57" s="197" t="str">
        <f>IF('Для розрахунку'!R57:T57="0","-",'Для розрахунку'!R57:T57)</f>
        <v>-</v>
      </c>
      <c r="S57" s="197"/>
      <c r="T57" s="197"/>
      <c r="U57" s="122" t="str">
        <f>IF('Для розрахунку'!R57="0"," ",")")</f>
        <v> </v>
      </c>
      <c r="V57" s="63"/>
    </row>
    <row r="58" spans="1:22" s="10" customFormat="1" ht="31.5" customHeight="1">
      <c r="A58" s="138" t="s">
        <v>95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63"/>
    </row>
    <row r="59" spans="1:26" s="41" customFormat="1" ht="19.5" customHeight="1">
      <c r="A59" s="209" t="s">
        <v>56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69"/>
      <c r="W59" s="10"/>
      <c r="X59" s="10"/>
      <c r="Y59" s="10"/>
      <c r="Z59" s="10"/>
    </row>
    <row r="60" spans="1:22" s="10" customFormat="1" ht="25.5" customHeight="1">
      <c r="A60" s="228" t="s">
        <v>57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64" t="s">
        <v>10</v>
      </c>
      <c r="N60" s="210" t="s">
        <v>70</v>
      </c>
      <c r="O60" s="210"/>
      <c r="P60" s="210"/>
      <c r="Q60" s="210" t="s">
        <v>71</v>
      </c>
      <c r="R60" s="210"/>
      <c r="S60" s="210"/>
      <c r="T60" s="210"/>
      <c r="U60" s="210"/>
      <c r="V60" s="63"/>
    </row>
    <row r="61" spans="1:22" s="10" customFormat="1" ht="12.75">
      <c r="A61" s="228">
        <v>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64">
        <v>2</v>
      </c>
      <c r="N61" s="210">
        <v>3</v>
      </c>
      <c r="O61" s="210"/>
      <c r="P61" s="210"/>
      <c r="Q61" s="210">
        <v>4</v>
      </c>
      <c r="R61" s="210"/>
      <c r="S61" s="210"/>
      <c r="T61" s="210"/>
      <c r="U61" s="210"/>
      <c r="V61" s="63"/>
    </row>
    <row r="62" spans="1:22" s="10" customFormat="1" ht="12.75">
      <c r="A62" s="220" t="s">
        <v>58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65">
        <v>230</v>
      </c>
      <c r="N62" s="198">
        <f>IF('Для розрахунку'!N62:P62=0,"-",'Для розрахунку'!N62:P62)</f>
        <v>620</v>
      </c>
      <c r="O62" s="198"/>
      <c r="P62" s="198"/>
      <c r="Q62" s="195">
        <f>IF('Для розрахунку'!Q62:U62=0,"-",'Для розрахунку'!Q62:U62)</f>
        <v>562</v>
      </c>
      <c r="R62" s="196"/>
      <c r="S62" s="196"/>
      <c r="T62" s="196"/>
      <c r="U62" s="196"/>
      <c r="V62" s="63"/>
    </row>
    <row r="63" spans="1:22" s="10" customFormat="1" ht="12.75">
      <c r="A63" s="220" t="s">
        <v>59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65">
        <v>240</v>
      </c>
      <c r="N63" s="198">
        <f>IF('Для розрахунку'!N63:P63=0,"-",'Для розрахунку'!N63:P63)</f>
        <v>4441</v>
      </c>
      <c r="O63" s="198"/>
      <c r="P63" s="198"/>
      <c r="Q63" s="195">
        <f>IF('Для розрахунку'!Q63:U63=0,"-",'Для розрахунку'!Q63:U63)</f>
        <v>4098</v>
      </c>
      <c r="R63" s="196"/>
      <c r="S63" s="196"/>
      <c r="T63" s="196"/>
      <c r="U63" s="196"/>
      <c r="V63" s="63"/>
    </row>
    <row r="64" spans="1:22" s="10" customFormat="1" ht="12.75">
      <c r="A64" s="220" t="s">
        <v>60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65">
        <v>250</v>
      </c>
      <c r="N64" s="198">
        <f>IF('Для розрахунку'!N64:P64=0,"-",'Для розрахунку'!N64:P64)</f>
        <v>1610</v>
      </c>
      <c r="O64" s="198"/>
      <c r="P64" s="198"/>
      <c r="Q64" s="195">
        <f>IF('Для розрахунку'!Q64:U64=0,"-",'Для розрахунку'!Q64:U64)</f>
        <v>1495</v>
      </c>
      <c r="R64" s="196"/>
      <c r="S64" s="196"/>
      <c r="T64" s="196"/>
      <c r="U64" s="196"/>
      <c r="V64" s="63"/>
    </row>
    <row r="65" spans="1:22" s="10" customFormat="1" ht="12.75">
      <c r="A65" s="220" t="s">
        <v>61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65">
        <v>260</v>
      </c>
      <c r="N65" s="198">
        <f>IF('Для розрахунку'!N65:P65=0,"-",'Для розрахунку'!N65:P65)</f>
        <v>846</v>
      </c>
      <c r="O65" s="198"/>
      <c r="P65" s="198"/>
      <c r="Q65" s="195">
        <f>IF('Для розрахунку'!Q65:U65=0,"-",'Для розрахунку'!Q65:U65)</f>
        <v>702</v>
      </c>
      <c r="R65" s="196"/>
      <c r="S65" s="196"/>
      <c r="T65" s="196"/>
      <c r="U65" s="196"/>
      <c r="V65" s="63"/>
    </row>
    <row r="66" spans="1:26" s="10" customFormat="1" ht="12.75">
      <c r="A66" s="220" t="s">
        <v>41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65">
        <v>270</v>
      </c>
      <c r="N66" s="198">
        <f>IF('Для розрахунку'!N66:P66=0,"-",'Для розрахунку'!N66:P66)</f>
        <v>16374</v>
      </c>
      <c r="O66" s="198"/>
      <c r="P66" s="198"/>
      <c r="Q66" s="195">
        <f>IF('Для розрахунку'!Q66:U66=0,"-",'Для розрахунку'!Q66:U66)</f>
        <v>16549</v>
      </c>
      <c r="R66" s="196"/>
      <c r="S66" s="196"/>
      <c r="T66" s="196"/>
      <c r="U66" s="196"/>
      <c r="V66" s="63"/>
      <c r="W66" s="41"/>
      <c r="X66" s="41"/>
      <c r="Y66" s="41"/>
      <c r="Z66" s="41"/>
    </row>
    <row r="67" spans="1:22" s="10" customFormat="1" ht="12.75">
      <c r="A67" s="220" t="s">
        <v>62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65">
        <v>280</v>
      </c>
      <c r="N67" s="198">
        <f>IF('Для розрахунку'!N67:P67=0,"-",'Для розрахунку'!N67:P67)</f>
        <v>23891</v>
      </c>
      <c r="O67" s="198"/>
      <c r="P67" s="198"/>
      <c r="Q67" s="195">
        <f>IF('Для розрахунку'!Q67:U67=0,"-",'Для розрахунку'!Q67:U67)</f>
        <v>23406</v>
      </c>
      <c r="R67" s="196"/>
      <c r="S67" s="196"/>
      <c r="T67" s="196"/>
      <c r="U67" s="196"/>
      <c r="V67" s="63"/>
    </row>
    <row r="68" spans="1:22" s="10" customFormat="1" ht="12.75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68"/>
      <c r="N68" s="215"/>
      <c r="O68" s="215"/>
      <c r="P68" s="215"/>
      <c r="Q68" s="233"/>
      <c r="R68" s="233"/>
      <c r="S68" s="233"/>
      <c r="T68" s="233"/>
      <c r="U68" s="233"/>
      <c r="V68" s="63"/>
    </row>
    <row r="69" spans="1:26" s="41" customFormat="1" ht="19.5" customHeight="1">
      <c r="A69" s="209" t="s">
        <v>63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69"/>
      <c r="W69" s="10"/>
      <c r="X69" s="10"/>
      <c r="Y69" s="10"/>
      <c r="Z69" s="10"/>
    </row>
    <row r="70" spans="1:22" s="10" customFormat="1" ht="25.5" customHeight="1">
      <c r="A70" s="228" t="s">
        <v>64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64" t="s">
        <v>10</v>
      </c>
      <c r="N70" s="210" t="s">
        <v>70</v>
      </c>
      <c r="O70" s="210"/>
      <c r="P70" s="210"/>
      <c r="Q70" s="210" t="s">
        <v>71</v>
      </c>
      <c r="R70" s="210"/>
      <c r="S70" s="210"/>
      <c r="T70" s="210"/>
      <c r="U70" s="210"/>
      <c r="V70" s="63"/>
    </row>
    <row r="71" spans="1:22" s="10" customFormat="1" ht="12.75">
      <c r="A71" s="230">
        <v>1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70">
        <v>2</v>
      </c>
      <c r="N71" s="214">
        <v>3</v>
      </c>
      <c r="O71" s="214"/>
      <c r="P71" s="214"/>
      <c r="Q71" s="214">
        <v>4</v>
      </c>
      <c r="R71" s="214"/>
      <c r="S71" s="214"/>
      <c r="T71" s="214"/>
      <c r="U71" s="214"/>
      <c r="V71" s="63"/>
    </row>
    <row r="72" spans="1:22" s="10" customFormat="1" ht="12.75">
      <c r="A72" s="219" t="s">
        <v>65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71">
        <v>300</v>
      </c>
      <c r="N72" s="198" t="str">
        <f>IF('Для розрахунку'!N72:P72=0,"-",'Для розрахунку'!N72:P72)</f>
        <v>-</v>
      </c>
      <c r="O72" s="198"/>
      <c r="P72" s="198"/>
      <c r="Q72" s="195" t="str">
        <f>IF('Для розрахунку'!Q72:U72=0,"-",'Для розрахунку'!Q72:U72)</f>
        <v>-</v>
      </c>
      <c r="R72" s="196"/>
      <c r="S72" s="196"/>
      <c r="T72" s="196"/>
      <c r="U72" s="196"/>
      <c r="V72" s="63"/>
    </row>
    <row r="73" spans="1:22" s="10" customFormat="1" ht="12.75">
      <c r="A73" s="219" t="s">
        <v>66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71">
        <v>310</v>
      </c>
      <c r="N73" s="198" t="str">
        <f>IF('Для розрахунку'!N73:P73=0,"-",'Для розрахунку'!N73:P73)</f>
        <v>-</v>
      </c>
      <c r="O73" s="198"/>
      <c r="P73" s="198"/>
      <c r="Q73" s="195" t="str">
        <f>IF('Для розрахунку'!Q73:U73=0,"-",'Для розрахунку'!Q73:U73)</f>
        <v>-</v>
      </c>
      <c r="R73" s="196"/>
      <c r="S73" s="196"/>
      <c r="T73" s="196"/>
      <c r="U73" s="196"/>
      <c r="V73" s="63"/>
    </row>
    <row r="74" spans="1:22" s="10" customFormat="1" ht="12.75">
      <c r="A74" s="219" t="s">
        <v>67</v>
      </c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71">
        <v>320</v>
      </c>
      <c r="N74" s="120">
        <f>IF('Для розрахунку'!O74&lt;0,"(",'Для розрахунку'!N74)</f>
        <v>0</v>
      </c>
      <c r="O74" s="123" t="str">
        <f>IF('Для розрахунку'!O74=0,"-",ABS('Для розрахунку'!O74))</f>
        <v>-</v>
      </c>
      <c r="P74" s="122">
        <f>IF('Для розрахунку'!O74&lt;0,")",'Для розрахунку'!P74)</f>
        <v>0</v>
      </c>
      <c r="Q74" s="120">
        <f>IF('Для розрахунку'!R74&lt;0,"(",'Для розрахунку'!Q74)</f>
        <v>0</v>
      </c>
      <c r="R74" s="213" t="str">
        <f>IF('Для розрахунку'!R74:T74=0,"-",ABS('Для розрахунку'!R74:T74))</f>
        <v>-</v>
      </c>
      <c r="S74" s="213"/>
      <c r="T74" s="213"/>
      <c r="U74" s="122">
        <f>IF('Для розрахунку'!R74&lt;0,")",'Для розрахунку'!U74)</f>
        <v>0</v>
      </c>
      <c r="V74" s="63"/>
    </row>
    <row r="75" spans="1:26" s="10" customFormat="1" ht="12.75">
      <c r="A75" s="219" t="s">
        <v>68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71">
        <v>330</v>
      </c>
      <c r="N75" s="120">
        <f>IF('Для розрахунку'!O75&lt;0,"(",'Для розрахунку'!N75)</f>
        <v>0</v>
      </c>
      <c r="O75" s="123" t="str">
        <f>IF('Для розрахунку'!O75=0,"-",ABS('Для розрахунку'!O75))</f>
        <v>-</v>
      </c>
      <c r="P75" s="122">
        <f>IF('Для розрахунку'!O75&lt;0,")",'Для розрахунку'!P75)</f>
        <v>0</v>
      </c>
      <c r="Q75" s="120">
        <f>IF('Для розрахунку'!R75&lt;0,"(",'Для розрахунку'!Q75)</f>
        <v>0</v>
      </c>
      <c r="R75" s="213" t="str">
        <f>IF('Для розрахунку'!R75:T75=0,"-",ABS('Для розрахунку'!R75:T75))</f>
        <v>-</v>
      </c>
      <c r="S75" s="213"/>
      <c r="T75" s="213"/>
      <c r="U75" s="122">
        <f>IF('Для розрахунку'!R75&lt;0,")",'Для розрахунку'!U75)</f>
        <v>0</v>
      </c>
      <c r="V75" s="63"/>
      <c r="W75" s="2"/>
      <c r="X75" s="2"/>
      <c r="Y75" s="2"/>
      <c r="Z75" s="2"/>
    </row>
    <row r="76" spans="1:26" s="10" customFormat="1" ht="12.75">
      <c r="A76" s="219" t="s">
        <v>69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71">
        <v>340</v>
      </c>
      <c r="N76" s="218" t="str">
        <f>IF('Для розрахунку'!N76:P76=0,"-",'Для розрахунку'!N76:P76)</f>
        <v>-</v>
      </c>
      <c r="O76" s="218"/>
      <c r="P76" s="218"/>
      <c r="Q76" s="207" t="str">
        <f>IF('Для розрахунку'!Q76:U76=0,"-",'Для розрахунку'!Q76:U76)</f>
        <v>-</v>
      </c>
      <c r="R76" s="208"/>
      <c r="S76" s="208"/>
      <c r="T76" s="208"/>
      <c r="U76" s="208"/>
      <c r="V76" s="63"/>
      <c r="W76" s="2"/>
      <c r="X76" s="2"/>
      <c r="Y76" s="2"/>
      <c r="Z76" s="2"/>
    </row>
    <row r="77" spans="1:26" s="10" customFormat="1" ht="15.75" customHeight="1">
      <c r="A77" s="63"/>
      <c r="B77" s="63"/>
      <c r="C77" s="63"/>
      <c r="D77" s="63"/>
      <c r="E77" s="63"/>
      <c r="F77" s="63"/>
      <c r="G77" s="76"/>
      <c r="H77" s="63"/>
      <c r="I77" s="63"/>
      <c r="J77" s="63"/>
      <c r="K77" s="63"/>
      <c r="L77" s="63"/>
      <c r="M77" s="63"/>
      <c r="N77" s="88"/>
      <c r="O77" s="93"/>
      <c r="P77" s="80"/>
      <c r="Q77" s="90"/>
      <c r="R77" s="212"/>
      <c r="S77" s="212"/>
      <c r="T77" s="212"/>
      <c r="U77" s="82"/>
      <c r="V77" s="63"/>
      <c r="W77" s="2"/>
      <c r="X77" s="2"/>
      <c r="Y77" s="2"/>
      <c r="Z77" s="2"/>
    </row>
    <row r="78" spans="1:16" ht="12.75">
      <c r="A78" s="204" t="s">
        <v>11</v>
      </c>
      <c r="B78" s="204"/>
      <c r="C78" s="204"/>
      <c r="D78" s="205">
        <f>'Для розрахунку'!D78:J78</f>
        <v>0</v>
      </c>
      <c r="E78" s="206"/>
      <c r="F78" s="206"/>
      <c r="G78" s="206"/>
      <c r="H78" s="206"/>
      <c r="I78" s="206"/>
      <c r="J78" s="206"/>
      <c r="K78" s="72"/>
      <c r="L78" s="205" t="str">
        <f>'Для розрахунку'!L78:P78</f>
        <v>Радіонова Тетяна Олександрівна</v>
      </c>
      <c r="M78" s="206"/>
      <c r="N78" s="206"/>
      <c r="O78" s="206"/>
      <c r="P78" s="206"/>
    </row>
    <row r="79" spans="1:11" ht="12.75">
      <c r="A79" s="53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6" ht="12.75">
      <c r="A80" s="204" t="s">
        <v>12</v>
      </c>
      <c r="B80" s="204"/>
      <c r="C80" s="204"/>
      <c r="D80" s="204"/>
      <c r="E80" s="204"/>
      <c r="F80" s="216">
        <f>'Для розрахунку'!F80:J80</f>
        <v>0</v>
      </c>
      <c r="G80" s="217"/>
      <c r="H80" s="217"/>
      <c r="I80" s="217"/>
      <c r="J80" s="217"/>
      <c r="K80" s="74"/>
      <c r="L80" s="205" t="str">
        <f>'Для розрахунку'!L80:P80</f>
        <v>Киченок Людмила Петрівна</v>
      </c>
      <c r="M80" s="206"/>
      <c r="N80" s="206"/>
      <c r="O80" s="206"/>
      <c r="P80" s="206"/>
    </row>
    <row r="81" spans="1:16" ht="12.75">
      <c r="A81" s="53"/>
      <c r="B81" s="53"/>
      <c r="C81" s="53"/>
      <c r="D81" s="53"/>
      <c r="E81" s="53"/>
      <c r="F81" s="75"/>
      <c r="G81" s="75"/>
      <c r="H81" s="75"/>
      <c r="I81" s="75"/>
      <c r="J81" s="75"/>
      <c r="K81" s="75"/>
      <c r="L81" s="75"/>
      <c r="M81" s="75"/>
      <c r="N81" s="89"/>
      <c r="O81" s="94"/>
      <c r="P81" s="81"/>
    </row>
  </sheetData>
  <sheetProtection sheet="1" objects="1" scenarios="1" formatCells="0" formatColumns="0" formatRows="0"/>
  <mergeCells count="187">
    <mergeCell ref="D4:M4"/>
    <mergeCell ref="C5:M5"/>
    <mergeCell ref="G6:M6"/>
    <mergeCell ref="N45:P45"/>
    <mergeCell ref="F12:M12"/>
    <mergeCell ref="A6:F6"/>
    <mergeCell ref="A8:E8"/>
    <mergeCell ref="F8:M8"/>
    <mergeCell ref="A12:E12"/>
    <mergeCell ref="A7:E7"/>
    <mergeCell ref="A20:L20"/>
    <mergeCell ref="A14:U14"/>
    <mergeCell ref="F7:M7"/>
    <mergeCell ref="Q17:U17"/>
    <mergeCell ref="I17:L17"/>
    <mergeCell ref="Q7:U7"/>
    <mergeCell ref="Q8:U8"/>
    <mergeCell ref="N19:P19"/>
    <mergeCell ref="Q49:U49"/>
    <mergeCell ref="Q51:U51"/>
    <mergeCell ref="N39:P39"/>
    <mergeCell ref="N40:P40"/>
    <mergeCell ref="N44:P44"/>
    <mergeCell ref="Q40:U40"/>
    <mergeCell ref="R41:T41"/>
    <mergeCell ref="R42:T42"/>
    <mergeCell ref="R43:T43"/>
    <mergeCell ref="Q44:U44"/>
    <mergeCell ref="N64:P64"/>
    <mergeCell ref="Q64:U64"/>
    <mergeCell ref="N38:P38"/>
    <mergeCell ref="R46:T46"/>
    <mergeCell ref="R47:T47"/>
    <mergeCell ref="Q45:U45"/>
    <mergeCell ref="N63:P63"/>
    <mergeCell ref="Q63:U63"/>
    <mergeCell ref="Q48:U48"/>
    <mergeCell ref="R50:T50"/>
    <mergeCell ref="Q35:U35"/>
    <mergeCell ref="A34:L34"/>
    <mergeCell ref="A35:L35"/>
    <mergeCell ref="N48:P48"/>
    <mergeCell ref="R37:T37"/>
    <mergeCell ref="Q38:U38"/>
    <mergeCell ref="Q39:U39"/>
    <mergeCell ref="A38:L38"/>
    <mergeCell ref="A39:L39"/>
    <mergeCell ref="A40:L40"/>
    <mergeCell ref="A27:L27"/>
    <mergeCell ref="N36:P36"/>
    <mergeCell ref="A36:L36"/>
    <mergeCell ref="Q62:U62"/>
    <mergeCell ref="A32:L32"/>
    <mergeCell ref="A33:L33"/>
    <mergeCell ref="R32:T32"/>
    <mergeCell ref="R33:T33"/>
    <mergeCell ref="Q36:U36"/>
    <mergeCell ref="R34:T34"/>
    <mergeCell ref="A23:L23"/>
    <mergeCell ref="A19:L19"/>
    <mergeCell ref="Q68:U68"/>
    <mergeCell ref="A21:L21"/>
    <mergeCell ref="A22:L22"/>
    <mergeCell ref="A24:L24"/>
    <mergeCell ref="A25:L25"/>
    <mergeCell ref="A26:L26"/>
    <mergeCell ref="A37:L37"/>
    <mergeCell ref="A31:L31"/>
    <mergeCell ref="N35:P35"/>
    <mergeCell ref="A41:L41"/>
    <mergeCell ref="A42:L42"/>
    <mergeCell ref="A43:L43"/>
    <mergeCell ref="A28:L28"/>
    <mergeCell ref="A29:L29"/>
    <mergeCell ref="A30:L30"/>
    <mergeCell ref="N28:P28"/>
    <mergeCell ref="A44:L44"/>
    <mergeCell ref="A52:L52"/>
    <mergeCell ref="N51:P51"/>
    <mergeCell ref="A45:L45"/>
    <mergeCell ref="A46:L46"/>
    <mergeCell ref="A47:L47"/>
    <mergeCell ref="A48:L48"/>
    <mergeCell ref="N49:P49"/>
    <mergeCell ref="N52:P52"/>
    <mergeCell ref="A49:L49"/>
    <mergeCell ref="A71:L71"/>
    <mergeCell ref="A63:L63"/>
    <mergeCell ref="A53:L53"/>
    <mergeCell ref="A54:L54"/>
    <mergeCell ref="A55:L55"/>
    <mergeCell ref="A56:L56"/>
    <mergeCell ref="A59:U59"/>
    <mergeCell ref="Q61:U61"/>
    <mergeCell ref="N55:P55"/>
    <mergeCell ref="N62:P62"/>
    <mergeCell ref="A4:C4"/>
    <mergeCell ref="A72:L72"/>
    <mergeCell ref="A73:L73"/>
    <mergeCell ref="A74:L74"/>
    <mergeCell ref="A66:L66"/>
    <mergeCell ref="A67:L67"/>
    <mergeCell ref="A60:L60"/>
    <mergeCell ref="A61:L61"/>
    <mergeCell ref="A62:L62"/>
    <mergeCell ref="A57:L57"/>
    <mergeCell ref="Q12:U12"/>
    <mergeCell ref="Q19:U19"/>
    <mergeCell ref="Q5:U5"/>
    <mergeCell ref="Q6:U6"/>
    <mergeCell ref="Q2:U2"/>
    <mergeCell ref="Q3:R3"/>
    <mergeCell ref="T3:U3"/>
    <mergeCell ref="Q4:U4"/>
    <mergeCell ref="A64:L64"/>
    <mergeCell ref="N56:P56"/>
    <mergeCell ref="A5:B5"/>
    <mergeCell ref="Q56:U56"/>
    <mergeCell ref="R53:T53"/>
    <mergeCell ref="K1:U1"/>
    <mergeCell ref="N20:P20"/>
    <mergeCell ref="Q20:U20"/>
    <mergeCell ref="A18:U18"/>
    <mergeCell ref="G15:K15"/>
    <mergeCell ref="N65:P65"/>
    <mergeCell ref="A80:E80"/>
    <mergeCell ref="F80:J80"/>
    <mergeCell ref="L80:P80"/>
    <mergeCell ref="N76:P76"/>
    <mergeCell ref="A76:L76"/>
    <mergeCell ref="A65:L65"/>
    <mergeCell ref="A75:L75"/>
    <mergeCell ref="A68:L68"/>
    <mergeCell ref="A70:L70"/>
    <mergeCell ref="R75:T75"/>
    <mergeCell ref="Q60:U60"/>
    <mergeCell ref="Q70:U70"/>
    <mergeCell ref="Q67:U67"/>
    <mergeCell ref="N68:P68"/>
    <mergeCell ref="N61:P61"/>
    <mergeCell ref="N60:P60"/>
    <mergeCell ref="Q65:U65"/>
    <mergeCell ref="N66:P66"/>
    <mergeCell ref="Q66:U66"/>
    <mergeCell ref="Q73:U73"/>
    <mergeCell ref="N72:P72"/>
    <mergeCell ref="R74:T74"/>
    <mergeCell ref="Q72:U72"/>
    <mergeCell ref="N71:P71"/>
    <mergeCell ref="Q71:U71"/>
    <mergeCell ref="A78:C78"/>
    <mergeCell ref="D78:J78"/>
    <mergeCell ref="L78:P78"/>
    <mergeCell ref="Q76:U76"/>
    <mergeCell ref="A69:U69"/>
    <mergeCell ref="N29:P29"/>
    <mergeCell ref="N70:P70"/>
    <mergeCell ref="R77:T77"/>
    <mergeCell ref="N67:P67"/>
    <mergeCell ref="N73:P73"/>
    <mergeCell ref="Q29:U29"/>
    <mergeCell ref="N31:P31"/>
    <mergeCell ref="Q31:U31"/>
    <mergeCell ref="Q28:U28"/>
    <mergeCell ref="W5:Z8"/>
    <mergeCell ref="W1:Z4"/>
    <mergeCell ref="W9:Z10"/>
    <mergeCell ref="R27:T27"/>
    <mergeCell ref="R30:T30"/>
    <mergeCell ref="Q21:U21"/>
    <mergeCell ref="N26:P26"/>
    <mergeCell ref="Q9:U9"/>
    <mergeCell ref="Q10:U10"/>
    <mergeCell ref="Q11:U11"/>
    <mergeCell ref="R22:T22"/>
    <mergeCell ref="N21:P21"/>
    <mergeCell ref="R23:T23"/>
    <mergeCell ref="R24:T24"/>
    <mergeCell ref="Q26:U26"/>
    <mergeCell ref="R25:T25"/>
    <mergeCell ref="A50:L50"/>
    <mergeCell ref="A51:L51"/>
    <mergeCell ref="A58:U58"/>
    <mergeCell ref="Q52:U52"/>
    <mergeCell ref="Q55:U55"/>
    <mergeCell ref="R57:T57"/>
    <mergeCell ref="R54:T54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Киченок Людмила</cp:lastModifiedBy>
  <cp:lastPrinted>2013-02-07T09:46:48Z</cp:lastPrinted>
  <dcterms:created xsi:type="dcterms:W3CDTF">2006-11-10T08:57:46Z</dcterms:created>
  <dcterms:modified xsi:type="dcterms:W3CDTF">2013-02-08T09:46:00Z</dcterms:modified>
  <cp:category/>
  <cp:version/>
  <cp:contentType/>
  <cp:contentStatus/>
</cp:coreProperties>
</file>